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4\Industrial Sector\"/>
    </mc:Choice>
  </mc:AlternateContent>
  <xr:revisionPtr revIDLastSave="0" documentId="13_ncr:1_{680EDA7B-17AA-4700-A69B-AC05F57A052C}" xr6:coauthVersionLast="36" xr6:coauthVersionMax="36" xr10:uidLastSave="{00000000-0000-0000-0000-000000000000}"/>
  <bookViews>
    <workbookView xWindow="360" yWindow="270" windowWidth="14940" windowHeight="9150" activeTab="1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H26" i="2" l="1"/>
  <c r="H25" i="2"/>
  <c r="B35" i="2" l="1"/>
  <c r="B17" i="2"/>
  <c r="B20" i="2" l="1"/>
  <c r="C33" i="2" l="1"/>
  <c r="D33" i="2"/>
  <c r="E33" i="2"/>
  <c r="F33" i="2"/>
  <c r="G33" i="2"/>
  <c r="H33" i="2"/>
  <c r="C34" i="2"/>
  <c r="D34" i="2"/>
  <c r="E34" i="2"/>
  <c r="F34" i="2"/>
  <c r="G34" i="2"/>
  <c r="H34" i="2"/>
  <c r="C37" i="2"/>
  <c r="D37" i="2"/>
  <c r="E37" i="2"/>
  <c r="F37" i="2"/>
  <c r="G37" i="2"/>
  <c r="H37" i="2"/>
  <c r="C38" i="2"/>
  <c r="C35" i="2" s="1"/>
  <c r="D38" i="2"/>
  <c r="D35" i="2" s="1"/>
  <c r="E38" i="2"/>
  <c r="E35" i="2" s="1"/>
  <c r="F38" i="2"/>
  <c r="F35" i="2" s="1"/>
  <c r="G38" i="2"/>
  <c r="G35" i="2" s="1"/>
  <c r="H38" i="2"/>
  <c r="H35" i="2" s="1"/>
  <c r="B38" i="2"/>
  <c r="B37" i="2"/>
  <c r="B34" i="2"/>
  <c r="B33" i="2"/>
  <c r="C29" i="2"/>
  <c r="D29" i="2"/>
  <c r="E29" i="2"/>
  <c r="F29" i="2"/>
  <c r="G29" i="2"/>
  <c r="H29" i="2"/>
  <c r="C30" i="2"/>
  <c r="D30" i="2"/>
  <c r="E30" i="2"/>
  <c r="F30" i="2"/>
  <c r="G30" i="2"/>
  <c r="H30" i="2"/>
  <c r="C31" i="2"/>
  <c r="F31" i="2"/>
  <c r="G31" i="2"/>
  <c r="H31" i="2"/>
  <c r="B31" i="2"/>
  <c r="B30" i="2"/>
  <c r="B29" i="2"/>
  <c r="C23" i="2"/>
  <c r="D23" i="2"/>
  <c r="E23" i="2"/>
  <c r="F23" i="2"/>
  <c r="G23" i="2"/>
  <c r="H23" i="2"/>
  <c r="C24" i="2"/>
  <c r="D24" i="2"/>
  <c r="E24" i="2"/>
  <c r="F24" i="2"/>
  <c r="G24" i="2"/>
  <c r="H24" i="2"/>
  <c r="C25" i="2"/>
  <c r="D25" i="2"/>
  <c r="E25" i="2"/>
  <c r="F25" i="2"/>
  <c r="G25" i="2"/>
  <c r="C26" i="2"/>
  <c r="D26" i="2"/>
  <c r="E26" i="2"/>
  <c r="F26" i="2"/>
  <c r="G26" i="2"/>
  <c r="C27" i="2"/>
  <c r="D27" i="2"/>
  <c r="E27" i="2"/>
  <c r="F27" i="2"/>
  <c r="G27" i="2"/>
  <c r="H27" i="2"/>
  <c r="B27" i="2"/>
  <c r="B25" i="2"/>
  <c r="B26" i="2"/>
  <c r="B24" i="2"/>
  <c r="B23" i="2"/>
  <c r="E18" i="2"/>
  <c r="F18" i="2"/>
  <c r="G19" i="2"/>
  <c r="D21" i="2"/>
  <c r="F21" i="2"/>
  <c r="C19" i="2"/>
  <c r="D19" i="2"/>
  <c r="E19" i="2"/>
  <c r="F19" i="2"/>
  <c r="G18" i="2"/>
  <c r="H18" i="2"/>
  <c r="C20" i="2"/>
  <c r="D20" i="2"/>
  <c r="E21" i="2"/>
  <c r="F20" i="2"/>
  <c r="G21" i="2"/>
  <c r="H21" i="2"/>
  <c r="B21" i="2"/>
  <c r="B19" i="2"/>
  <c r="C17" i="2"/>
  <c r="D17" i="2"/>
  <c r="E17" i="2"/>
  <c r="F17" i="2"/>
  <c r="G17" i="2"/>
  <c r="H17" i="2"/>
  <c r="C21" i="2" l="1"/>
  <c r="H20" i="2"/>
  <c r="D18" i="2"/>
  <c r="G20" i="2"/>
  <c r="C18" i="2"/>
  <c r="E20" i="2"/>
  <c r="B18" i="2"/>
  <c r="H19" i="2"/>
</calcChain>
</file>

<file path=xl/sharedStrings.xml><?xml version="1.0" encoding="utf-8"?>
<sst xmlns="http://schemas.openxmlformats.org/spreadsheetml/2006/main" count="260" uniqueCount="242">
  <si>
    <t>GENERAL INVESTMENT</t>
  </si>
  <si>
    <t>JORDAN DAIRY</t>
  </si>
  <si>
    <t>JORDAN POULTRY PROCESSING &amp; MARKETING</t>
  </si>
  <si>
    <t>JORDAN VEGETABLE OIL INDUSTRIES</t>
  </si>
  <si>
    <t>NUTRI DAR</t>
  </si>
  <si>
    <t>SINIORA FOOD INDUSTRIES PLC</t>
  </si>
  <si>
    <t>UNIVERSAL MODERN INDUSTRIES</t>
  </si>
  <si>
    <t>الآلبان الأردنية</t>
  </si>
  <si>
    <t>الأردنية لتجهيز وتسويق الدواجن ومنتجاتها</t>
  </si>
  <si>
    <t>الاستثمارات العامة</t>
  </si>
  <si>
    <t>العالمية الحديثة للزيوت النباتية</t>
  </si>
  <si>
    <t>دار الغذاء</t>
  </si>
  <si>
    <t>سنيورة للصناعات الغذائية</t>
  </si>
  <si>
    <t>مصانع الزيوت النباتية الأردنية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</si>
  <si>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</si>
  <si>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</si>
  <si>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</si>
  <si>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</si>
  <si>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</si>
  <si>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</si>
  <si>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</si>
  <si>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</si>
  <si>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</si>
  <si>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</si>
  <si>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</si>
  <si>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-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</si>
  <si>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</si>
  <si>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</si>
  <si>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</si>
  <si>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</si>
  <si>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</si>
  <si>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</si>
  <si>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</si>
  <si>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</si>
  <si>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</si>
  <si>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</si>
  <si>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</si>
  <si>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</si>
  <si>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</si>
  <si>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</si>
  <si>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</si>
  <si>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</si>
  <si>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</si>
  <si>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</si>
  <si>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</si>
  <si>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</si>
  <si>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</si>
  <si>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</si>
  <si>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</si>
  <si>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</si>
  <si>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</si>
  <si>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</si>
  <si>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</si>
  <si>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</si>
  <si>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</si>
  <si>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</si>
  <si>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</si>
  <si>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</si>
  <si>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</si>
  <si>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</si>
  <si>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</si>
  <si>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</si>
  <si>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</si>
  <si>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</si>
  <si>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</si>
  <si>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</si>
  <si>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</si>
  <si>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</si>
  <si>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</si>
  <si>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</si>
  <si>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>صافي الربح الى المبيعات %</t>
  </si>
  <si>
    <t xml:space="preserve">معدل تغطية الفوائد (مرة)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</si>
  <si>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</si>
  <si>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</si>
  <si>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</si>
  <si>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نسبة التداول (مرة) </t>
  </si>
  <si>
    <t xml:space="preserve">رأس المال العامل (دينار) </t>
  </si>
  <si>
    <t>Annual Financial Data for the Year 2023</t>
  </si>
  <si>
    <t>البيانات المالية السنوية لعام 2023</t>
  </si>
  <si>
    <t>الممتلكات والآلات والمعدات</t>
  </si>
  <si>
    <t>مشاريع تحت التنفيذ</t>
  </si>
  <si>
    <t>الاستثمارات العقارية</t>
  </si>
  <si>
    <t>الموجودات البيولوجية غير المتداولة</t>
  </si>
  <si>
    <t>موجودات غير ملموسة</t>
  </si>
  <si>
    <t>موجودات مالية بالقيمة العادلة من خلال الدخل الشامل الاخر</t>
  </si>
  <si>
    <t>الموجودات المالية بالتكلفة المظفأة</t>
  </si>
  <si>
    <t>الموجودات الضريبية المؤجلة</t>
  </si>
  <si>
    <t>الذمم التجارية والذمم الأخرى المدينة غير المتداولة</t>
  </si>
  <si>
    <t>الجزء غير المتداول من العقارات المؤجرة تمويليا</t>
  </si>
  <si>
    <t>موجودات المشتقات المالية غير المتداولة</t>
  </si>
  <si>
    <t>موجودات غير متداولة أخرى</t>
  </si>
  <si>
    <t>إجمالي الموجودات غير المتداولة</t>
  </si>
  <si>
    <t>النقد في الصندوق ولدى البنوك</t>
  </si>
  <si>
    <t>الذمم التجارية والذمم الأخرى المدينة المتداولة</t>
  </si>
  <si>
    <t>الذمم المدينة المتداولة المستحقة من أطراف ذات علاقة</t>
  </si>
  <si>
    <t>المخزون</t>
  </si>
  <si>
    <t>قطع غيار</t>
  </si>
  <si>
    <t>موجودات مالية بالقيمة العادلة من خلال قائمة الدخل</t>
  </si>
  <si>
    <t>موجودات متداولة أخرى</t>
  </si>
  <si>
    <t>المجموع</t>
  </si>
  <si>
    <t>إجمالي الموجودات المتداولة</t>
  </si>
  <si>
    <t>مجموع الموجودات</t>
  </si>
  <si>
    <t>رأس المال المكتتب به (المدفوع)</t>
  </si>
  <si>
    <t>الأرباح (الخسائر) المدورة</t>
  </si>
  <si>
    <t>علاوة إصدار</t>
  </si>
  <si>
    <t>احتياطي اجباري</t>
  </si>
  <si>
    <t>إحتياطي اختياري</t>
  </si>
  <si>
    <t>إحتياطي القيمة العادلة</t>
  </si>
  <si>
    <t>احتياطي التغير في قيمة فروقات أسعار العملة الأجنبية</t>
  </si>
  <si>
    <t>حصص ملكية أخرى</t>
  </si>
  <si>
    <t>احتياطيات أخرى</t>
  </si>
  <si>
    <t>إجمالي حقوق الملكية المنسوبة إلى مالكي الشركة الأم</t>
  </si>
  <si>
    <t>حقوق غير المسيطرين</t>
  </si>
  <si>
    <t>إجمالي حقوق الملكية</t>
  </si>
  <si>
    <t>الذمم التجارية والذمم الأخرى الدائنة غير المتداولة</t>
  </si>
  <si>
    <t>الذمم الدائنة غير المتداولة لأطراف ذات علاقة</t>
  </si>
  <si>
    <t>المخصصات غير المتداولة</t>
  </si>
  <si>
    <t>الاقتراضات غير متداولة</t>
  </si>
  <si>
    <t>قروض دائنة طويلة الاجل</t>
  </si>
  <si>
    <t>مطلوبات ضريبية مؤجلة</t>
  </si>
  <si>
    <t>مطلوبات التأجير التمويلي غير المتداولة</t>
  </si>
  <si>
    <t>مطلوبات غير متداولة أخرى</t>
  </si>
  <si>
    <t>إجمالي المطلوبات غير المتداولة</t>
  </si>
  <si>
    <t>الذمم التجارية والذمم الأخرى الدائنة</t>
  </si>
  <si>
    <t>الذمم الدائنة المتداولة إلى أطراف ذات العلاقة</t>
  </si>
  <si>
    <t>المخصصات المتداولة</t>
  </si>
  <si>
    <t>قروض قصيرة الأجل دائنة</t>
  </si>
  <si>
    <t>الاقتراضات المتداولة</t>
  </si>
  <si>
    <t>مخصص ضريبة دخل</t>
  </si>
  <si>
    <t>مطلوبات التأجير التمويلي المتداولة</t>
  </si>
  <si>
    <t>مطلوبات متداولة أخرى</t>
  </si>
  <si>
    <t>إجمالي المطلوبات المتداولة</t>
  </si>
  <si>
    <t>مجموع المطلوبات</t>
  </si>
  <si>
    <t>إجمالي المطلوبات وحقوق الملكية</t>
  </si>
  <si>
    <t>الإيرادات</t>
  </si>
  <si>
    <t>تكلفة المبيعات</t>
  </si>
  <si>
    <t>ايرادات تشغيلية اخرى</t>
  </si>
  <si>
    <t>مجمل الربح</t>
  </si>
  <si>
    <t>الإيرادات الأخرى</t>
  </si>
  <si>
    <t>المصاريف الادارية والعمومية</t>
  </si>
  <si>
    <t>مصاريف بيع وتوزيع</t>
  </si>
  <si>
    <t>مصاريف بحث وتطوير</t>
  </si>
  <si>
    <t>مصاريف اخرى</t>
  </si>
  <si>
    <t>الربح التشغيلي</t>
  </si>
  <si>
    <t>تكاليف التمويل</t>
  </si>
  <si>
    <t>صافي دخل (مصروف) التمويل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</si>
  <si>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</si>
  <si>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</si>
  <si>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</si>
  <si>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</t>
  </si>
  <si>
    <t>الربح (الخسارة)، المنسوب إلى مساهمي الشركة</t>
  </si>
  <si>
    <t>صافي التدفق النقدي من (المستخدم في) الانشطة الإستثمارية</t>
  </si>
  <si>
    <t>صافي التدفقات النقدي من (المستخدم في) الانشطة التمويلية</t>
  </si>
  <si>
    <t>النقد وما في حكمه في بداية الفترة</t>
  </si>
  <si>
    <t>Non-current derivative financial assets</t>
  </si>
  <si>
    <t>Other reserves</t>
  </si>
  <si>
    <t>Deferred tax liabilities</t>
  </si>
  <si>
    <t>الموجودات البيولوجية المتداولة</t>
  </si>
  <si>
    <t/>
  </si>
  <si>
    <t>ارباح ( خسائر ) عملات أجنبية</t>
  </si>
  <si>
    <t>الربح (الخسارة)، المنسوب إلى حقوق غير المسيطرين</t>
  </si>
  <si>
    <t>صافي التدفقات النقدية من (المستخدمه في) عمليات التشغيل</t>
  </si>
  <si>
    <t>النقد وما في حكمه في نهاية الفترة</t>
  </si>
  <si>
    <t>Property, plant and equipment</t>
  </si>
  <si>
    <t>Projects in progress</t>
  </si>
  <si>
    <t>Investment property</t>
  </si>
  <si>
    <t>Non-current biological assets</t>
  </si>
  <si>
    <t>Intangible assets</t>
  </si>
  <si>
    <t>Financial assets at fair value through other comprehensive income</t>
  </si>
  <si>
    <t>Financial assets at amortized cost</t>
  </si>
  <si>
    <t>Deferred tax assets</t>
  </si>
  <si>
    <t>Trade and other non-current receivables</t>
  </si>
  <si>
    <t>Long-term property under finance lease</t>
  </si>
  <si>
    <t>Other non-current assets</t>
  </si>
  <si>
    <t>Total non-current assets</t>
  </si>
  <si>
    <t>Cash and banks balances</t>
  </si>
  <si>
    <t>Trade and other current receivables</t>
  </si>
  <si>
    <t>Current receivables due from related parties</t>
  </si>
  <si>
    <t>Current biological assets</t>
  </si>
  <si>
    <t>Inventories</t>
  </si>
  <si>
    <t>Spare parts</t>
  </si>
  <si>
    <t>Financial assets at fair value through profit or loss</t>
  </si>
  <si>
    <t>Other current assets</t>
  </si>
  <si>
    <t>Total</t>
  </si>
  <si>
    <t>Total current assets</t>
  </si>
  <si>
    <t>Total assets</t>
  </si>
  <si>
    <t>Paid-up capital</t>
  </si>
  <si>
    <t>Retained earnings (accumulated losses)</t>
  </si>
  <si>
    <t>Share premium</t>
  </si>
  <si>
    <t>Statutory reserve</t>
  </si>
  <si>
    <t>Voluntary reserve</t>
  </si>
  <si>
    <t>Fair value reserve</t>
  </si>
  <si>
    <t>Reserve of change in value of foreign currency basis spreads</t>
  </si>
  <si>
    <t>Other equity interest</t>
  </si>
  <si>
    <t>Total equity attributable to owners of parent</t>
  </si>
  <si>
    <t>Non-controlling interests</t>
  </si>
  <si>
    <t>Total equity</t>
  </si>
  <si>
    <t>Trade and other non-current payables</t>
  </si>
  <si>
    <t>Non-current payables to related parties</t>
  </si>
  <si>
    <t>Non-current provisions</t>
  </si>
  <si>
    <t>Non-current borrowings</t>
  </si>
  <si>
    <t>Long term loans payable</t>
  </si>
  <si>
    <t>Non-current finance lease obligation</t>
  </si>
  <si>
    <t>Other non-current liabilities</t>
  </si>
  <si>
    <t>Total non-current liabilities</t>
  </si>
  <si>
    <t>Trade and other current payables</t>
  </si>
  <si>
    <t>Current payables to related parties</t>
  </si>
  <si>
    <t>Current provisions</t>
  </si>
  <si>
    <t>Short term loans payables</t>
  </si>
  <si>
    <t>Current borrowings</t>
  </si>
  <si>
    <t>Income tax provision</t>
  </si>
  <si>
    <t>Current finance lease obligation</t>
  </si>
  <si>
    <t>Other current liabilities</t>
  </si>
  <si>
    <t>Total current liabilities</t>
  </si>
  <si>
    <t>Total liabilities</t>
  </si>
  <si>
    <t>Total equity and liabilities</t>
  </si>
  <si>
    <t>Revenue</t>
  </si>
  <si>
    <t>Cost of revenues</t>
  </si>
  <si>
    <t>Other operating income</t>
  </si>
  <si>
    <t>Gross profit</t>
  </si>
  <si>
    <t>Currency exchange differences</t>
  </si>
  <si>
    <t>Other income</t>
  </si>
  <si>
    <t>General and administrative expense</t>
  </si>
  <si>
    <t>Selling and distribution expenses</t>
  </si>
  <si>
    <t>Research and development expenses</t>
  </si>
  <si>
    <t>Other expenses</t>
  </si>
  <si>
    <t>Operating profit</t>
  </si>
  <si>
    <t>Finance costs</t>
  </si>
  <si>
    <t>Net finance income (cost)</t>
  </si>
  <si>
    <t>Profit (loss) before tax from continuous operations</t>
  </si>
  <si>
    <t>Income Tax Expense</t>
  </si>
  <si>
    <t>Profit (loss) from continuing operations</t>
  </si>
  <si>
    <t>Profit (loss)</t>
  </si>
  <si>
    <t>Profit (loss), attributable to owners</t>
  </si>
  <si>
    <t>Profit (loss), attributable to non-controlling interests</t>
  </si>
  <si>
    <t>Net cash flows from (used in) operations</t>
  </si>
  <si>
    <t>Net cash flows from (used in) investing activities</t>
  </si>
  <si>
    <t>Net cash flows from (used in) financing activities</t>
  </si>
  <si>
    <t>Cash and cash equivalents at beginning of period</t>
  </si>
  <si>
    <t>Cash and cash equivalents at end of period</t>
  </si>
  <si>
    <t>الربح (الخسارة) من العمليات المتوقفة</t>
  </si>
  <si>
    <t>Profit (loss) from discontinued operations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</si>
</sst>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"/>
    <numFmt numFmtId="165" formatCode="dd\-mm\-yyyy"/>
    <numFmt numFmtId="166" formatCode="0.00000"/>
    <numFmt numFmtId="167" formatCode="_(* #,##0_);_(* \(#,##0\);_(* &quot;-&quot;??_);_(@_)"/>
  </numFmts>
  <fonts count="6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0">
    <xf numFmtId="0" fontId="0" fillId="0" borderId="0" xfId="0"/>
    <xf numFmtId="0" fontId="0" fillId="0" borderId="1" xfId="0" applyBorder="1"/>
    <xf numFmtId="0" fontId="0" fillId="0" borderId="1" xfId="0" applyNumberFormat="1" applyBorder="1"/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/>
    <xf numFmtId="0" fontId="0" fillId="0" borderId="1" xfId="0" applyFill="1" applyBorder="1"/>
    <xf numFmtId="0" fontId="1" fillId="0" borderId="0" xfId="0" applyFont="1" applyFill="1"/>
    <xf numFmtId="0" fontId="2" fillId="0" borderId="0" xfId="0" applyFont="1"/>
    <xf numFmtId="0" fontId="3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166" fontId="0" fillId="0" borderId="0" xfId="0" applyNumberFormat="1"/>
    <xf numFmtId="0" fontId="0" fillId="0" borderId="0" xfId="0" applyFill="1" applyBorder="1"/>
    <xf numFmtId="0" fontId="0" fillId="0" borderId="0" xfId="0" applyNumberFormat="1" applyFill="1" applyBorder="1"/>
    <xf numFmtId="0" fontId="0" fillId="0" borderId="9" xfId="0" applyBorder="1"/>
    <xf numFmtId="0" fontId="0" fillId="0" borderId="9" xfId="0" applyNumberFormat="1" applyBorder="1"/>
    <xf numFmtId="0" fontId="0" fillId="0" borderId="10" xfId="0" applyNumberFormat="1" applyBorder="1"/>
    <xf numFmtId="167" fontId="0" fillId="0" borderId="10" xfId="1" applyNumberFormat="1" applyFont="1" applyBorder="1"/>
    <xf numFmtId="167" fontId="0" fillId="0" borderId="1" xfId="1" applyNumberFormat="1" applyFont="1" applyBorder="1"/>
    <xf numFmtId="2" fontId="0" fillId="0" borderId="0" xfId="0" applyNumberFormat="1"/>
    <xf numFmtId="167" fontId="0" fillId="3" borderId="1" xfId="1" applyNumberFormat="1" applyFont="1" applyFill="1" applyBorder="1"/>
    <xf numFmtId="167" fontId="0" fillId="3" borderId="9" xfId="1" applyNumberFormat="1" applyFont="1" applyFill="1" applyBorder="1"/>
    <xf numFmtId="3" fontId="0" fillId="0" borderId="9" xfId="0" applyNumberFormat="1" applyBorder="1"/>
    <xf numFmtId="167" fontId="0" fillId="0" borderId="0" xfId="0" applyNumberForma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19</xdr:col>
      <xdr:colOff>581025</xdr:colOff>
      <xdr:row>3</xdr:row>
      <xdr:rowOff>9525</xdr:rowOff>
    </xdr:to>
    <xdr:pic>
      <xdr:nvPicPr>
        <xdr:cNvPr id="1040" name="Picture 1">
          <a:extLst>
            <a:ext uri="{FF2B5EF4-FFF2-40B4-BE49-F238E27FC236}">
              <a16:creationId xmlns:a16="http://schemas.microsoft.com/office/drawing/2014/main" id="{0BE1A4D3-2B01-4B57-B895-AFA838BC42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8407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I98"/>
  <sheetViews>
    <sheetView topLeftCell="B64" workbookViewId="0">
      <selection activeCell="B88" sqref="A88:XFD88"/>
    </sheetView>
  </sheetViews>
  <sheetFormatPr defaultRowHeight="12.75" x14ac:dyDescent="0.2"/>
  <cols>
    <col min="1" max="1" width="57.42578125" bestFit="1" customWidth="1"/>
    <col min="2" max="8" width="15.7109375" customWidth="1"/>
    <col min="9" max="9" width="45" bestFit="1" customWidth="1"/>
  </cols>
  <sheetData>
    <row r="7" spans="1:9" ht="15" x14ac:dyDescent="0.25">
      <c r="A7" s="10" t="s">
        <v>77</v>
      </c>
      <c r="I7" s="10" t="s">
        <v>78</v>
      </c>
    </row>
    <row r="9" spans="1:9" ht="38.25" x14ac:dyDescent="0.2">
      <c r="A9" s="3"/>
      <c r="B9" s="6" t="s">
        <v>8</v>
      </c>
      <c r="C9" s="6" t="s">
        <v>7</v>
      </c>
      <c r="D9" s="6" t="s">
        <v>9</v>
      </c>
      <c r="E9" s="6" t="s">
        <v>10</v>
      </c>
      <c r="F9" s="6" t="s">
        <v>11</v>
      </c>
      <c r="G9" s="6" t="s">
        <v>13</v>
      </c>
      <c r="H9" s="6" t="s">
        <v>12</v>
      </c>
      <c r="I9" s="3"/>
    </row>
    <row r="10" spans="1:9" ht="51" x14ac:dyDescent="0.2">
      <c r="A10" s="4"/>
      <c r="B10" s="6" t="s">
        <v>2</v>
      </c>
      <c r="C10" s="6" t="s">
        <v>1</v>
      </c>
      <c r="D10" s="6" t="s">
        <v>0</v>
      </c>
      <c r="E10" s="6" t="s">
        <v>6</v>
      </c>
      <c r="F10" s="6" t="s">
        <v>4</v>
      </c>
      <c r="G10" s="6" t="s">
        <v>3</v>
      </c>
      <c r="H10" s="6" t="s">
        <v>5</v>
      </c>
      <c r="I10" s="4"/>
    </row>
    <row r="11" spans="1:9" x14ac:dyDescent="0.2">
      <c r="A11" s="5"/>
      <c r="B11" s="6">
        <v>141002</v>
      </c>
      <c r="C11" s="6">
        <v>141004</v>
      </c>
      <c r="D11" s="6">
        <v>141029</v>
      </c>
      <c r="E11" s="6">
        <v>141052</v>
      </c>
      <c r="F11" s="6">
        <v>141094</v>
      </c>
      <c r="G11" s="6">
        <v>141141</v>
      </c>
      <c r="H11" s="6">
        <v>141222</v>
      </c>
      <c r="I11" s="5"/>
    </row>
    <row r="13" spans="1:9" x14ac:dyDescent="0.2">
      <c r="A13" s="7" t="s">
        <v>14</v>
      </c>
      <c r="I13" s="7" t="s">
        <v>15</v>
      </c>
    </row>
    <row r="14" spans="1:9" x14ac:dyDescent="0.2">
      <c r="A14" s="8" t="s">
        <v>163</v>
      </c>
      <c r="B14" s="2">
        <v>73538644</v>
      </c>
      <c r="C14" s="2">
        <v>10971359</v>
      </c>
      <c r="D14" s="2">
        <v>6084794</v>
      </c>
      <c r="E14" s="2">
        <v>708497</v>
      </c>
      <c r="F14" s="2">
        <v>2685631</v>
      </c>
      <c r="G14" s="2">
        <v>1257184</v>
      </c>
      <c r="H14" s="2">
        <v>48939238</v>
      </c>
      <c r="I14" s="1" t="s">
        <v>79</v>
      </c>
    </row>
    <row r="15" spans="1:9" x14ac:dyDescent="0.2">
      <c r="A15" s="8" t="s">
        <v>164</v>
      </c>
      <c r="B15" s="1">
        <v>0</v>
      </c>
      <c r="C15" s="2">
        <v>316435</v>
      </c>
      <c r="D15" s="1">
        <v>0</v>
      </c>
      <c r="E15" s="1">
        <v>0</v>
      </c>
      <c r="F15" s="1">
        <v>0</v>
      </c>
      <c r="G15" s="1">
        <v>0</v>
      </c>
      <c r="H15" s="2">
        <v>4162101</v>
      </c>
      <c r="I15" s="1" t="s">
        <v>80</v>
      </c>
    </row>
    <row r="16" spans="1:9" x14ac:dyDescent="0.2">
      <c r="A16" s="8" t="s">
        <v>165</v>
      </c>
      <c r="B16" s="1">
        <v>0</v>
      </c>
      <c r="C16" s="2">
        <v>511521</v>
      </c>
      <c r="D16" s="2">
        <v>253179</v>
      </c>
      <c r="E16" s="1">
        <v>0</v>
      </c>
      <c r="F16" s="1">
        <v>0</v>
      </c>
      <c r="G16" s="2">
        <v>300000</v>
      </c>
      <c r="H16" s="1">
        <v>0</v>
      </c>
      <c r="I16" s="1" t="s">
        <v>81</v>
      </c>
    </row>
    <row r="17" spans="1:9" x14ac:dyDescent="0.2">
      <c r="A17" s="8" t="s">
        <v>166</v>
      </c>
      <c r="B17" s="1">
        <v>0</v>
      </c>
      <c r="C17" s="2">
        <v>5758155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 t="s">
        <v>82</v>
      </c>
    </row>
    <row r="18" spans="1:9" x14ac:dyDescent="0.2">
      <c r="A18" s="8" t="s">
        <v>167</v>
      </c>
      <c r="B18" s="1">
        <v>0</v>
      </c>
      <c r="C18" s="2">
        <v>0</v>
      </c>
      <c r="D18" s="2">
        <v>11959</v>
      </c>
      <c r="E18" s="2">
        <v>0</v>
      </c>
      <c r="F18" s="1">
        <v>0</v>
      </c>
      <c r="G18" s="1">
        <v>0</v>
      </c>
      <c r="H18" s="2">
        <v>17698821</v>
      </c>
      <c r="I18" s="1" t="s">
        <v>83</v>
      </c>
    </row>
    <row r="19" spans="1:9" x14ac:dyDescent="0.2">
      <c r="A19" s="8" t="s">
        <v>168</v>
      </c>
      <c r="B19" s="2">
        <v>20000</v>
      </c>
      <c r="C19" s="2">
        <v>0</v>
      </c>
      <c r="D19" s="2">
        <v>10987326</v>
      </c>
      <c r="E19" s="2">
        <v>24000</v>
      </c>
      <c r="F19" s="1">
        <v>0</v>
      </c>
      <c r="G19" s="2">
        <v>1260202</v>
      </c>
      <c r="H19" s="1">
        <v>0</v>
      </c>
      <c r="I19" s="1" t="s">
        <v>84</v>
      </c>
    </row>
    <row r="20" spans="1:9" x14ac:dyDescent="0.2">
      <c r="A20" s="8" t="s">
        <v>169</v>
      </c>
      <c r="B20" s="1">
        <v>0</v>
      </c>
      <c r="C20" s="2">
        <v>0</v>
      </c>
      <c r="D20" s="2">
        <v>200000</v>
      </c>
      <c r="E20" s="1">
        <v>0</v>
      </c>
      <c r="F20" s="1">
        <v>0</v>
      </c>
      <c r="G20" s="1">
        <v>0</v>
      </c>
      <c r="H20" s="1">
        <v>0</v>
      </c>
      <c r="I20" s="1" t="s">
        <v>85</v>
      </c>
    </row>
    <row r="21" spans="1:9" x14ac:dyDescent="0.2">
      <c r="A21" s="8" t="s">
        <v>170</v>
      </c>
      <c r="B21" s="1">
        <v>0</v>
      </c>
      <c r="C21" s="2">
        <v>0</v>
      </c>
      <c r="D21" s="2">
        <v>194751</v>
      </c>
      <c r="E21" s="1">
        <v>0</v>
      </c>
      <c r="F21" s="2">
        <v>499808</v>
      </c>
      <c r="G21" s="1">
        <v>0</v>
      </c>
      <c r="H21" s="2">
        <v>566313</v>
      </c>
      <c r="I21" s="1" t="s">
        <v>86</v>
      </c>
    </row>
    <row r="22" spans="1:9" x14ac:dyDescent="0.2">
      <c r="A22" s="8" t="s">
        <v>171</v>
      </c>
      <c r="B22" s="2">
        <v>44852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 t="s">
        <v>87</v>
      </c>
    </row>
    <row r="23" spans="1:9" x14ac:dyDescent="0.2">
      <c r="A23" s="8" t="s">
        <v>172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2">
        <v>4676478</v>
      </c>
      <c r="I23" s="1" t="s">
        <v>88</v>
      </c>
    </row>
    <row r="24" spans="1:9" x14ac:dyDescent="0.2">
      <c r="A24" s="8" t="s">
        <v>154</v>
      </c>
      <c r="B24" s="1">
        <v>0</v>
      </c>
      <c r="C24" s="2">
        <v>400000</v>
      </c>
      <c r="D24" s="1">
        <v>0</v>
      </c>
      <c r="E24" s="1">
        <v>0</v>
      </c>
      <c r="F24" s="1">
        <v>0</v>
      </c>
      <c r="G24" s="1">
        <v>0</v>
      </c>
      <c r="H24" s="2">
        <v>0</v>
      </c>
      <c r="I24" s="1" t="s">
        <v>89</v>
      </c>
    </row>
    <row r="25" spans="1:9" x14ac:dyDescent="0.2">
      <c r="A25" s="8" t="s">
        <v>173</v>
      </c>
      <c r="B25" s="1">
        <v>0</v>
      </c>
      <c r="C25" s="2">
        <v>223628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 t="s">
        <v>90</v>
      </c>
    </row>
    <row r="26" spans="1:9" x14ac:dyDescent="0.2">
      <c r="A26" s="8" t="s">
        <v>174</v>
      </c>
      <c r="B26" s="2">
        <v>73603496</v>
      </c>
      <c r="C26" s="2">
        <v>18181098</v>
      </c>
      <c r="D26" s="2">
        <v>17732009</v>
      </c>
      <c r="E26" s="2">
        <v>732497</v>
      </c>
      <c r="F26" s="2">
        <v>3185439</v>
      </c>
      <c r="G26" s="2">
        <v>2817386</v>
      </c>
      <c r="H26" s="2">
        <v>76042951</v>
      </c>
      <c r="I26" s="1" t="s">
        <v>91</v>
      </c>
    </row>
    <row r="27" spans="1:9" x14ac:dyDescent="0.2">
      <c r="A27" s="8" t="s">
        <v>175</v>
      </c>
      <c r="B27" s="2">
        <v>484543</v>
      </c>
      <c r="C27" s="2">
        <v>327731</v>
      </c>
      <c r="D27" s="2">
        <v>1607997</v>
      </c>
      <c r="E27" s="2">
        <v>4089789</v>
      </c>
      <c r="F27" s="2">
        <v>798545</v>
      </c>
      <c r="G27" s="2">
        <v>3681756</v>
      </c>
      <c r="H27" s="2">
        <v>3077195</v>
      </c>
      <c r="I27" s="1" t="s">
        <v>92</v>
      </c>
    </row>
    <row r="28" spans="1:9" x14ac:dyDescent="0.2">
      <c r="A28" s="8" t="s">
        <v>176</v>
      </c>
      <c r="B28" s="2">
        <v>5200299</v>
      </c>
      <c r="C28" s="2">
        <v>9430323</v>
      </c>
      <c r="D28" s="2">
        <v>3141318</v>
      </c>
      <c r="E28" s="2">
        <v>1870092</v>
      </c>
      <c r="F28" s="2">
        <v>5287784</v>
      </c>
      <c r="G28" s="2">
        <v>893980</v>
      </c>
      <c r="H28" s="2">
        <v>28608096</v>
      </c>
      <c r="I28" s="1" t="s">
        <v>93</v>
      </c>
    </row>
    <row r="29" spans="1:9" x14ac:dyDescent="0.2">
      <c r="A29" s="8" t="s">
        <v>177</v>
      </c>
      <c r="B29" s="1">
        <v>0</v>
      </c>
      <c r="C29" s="1">
        <v>0</v>
      </c>
      <c r="D29" s="2">
        <v>100015</v>
      </c>
      <c r="E29" s="1">
        <v>0</v>
      </c>
      <c r="F29" s="1">
        <v>0</v>
      </c>
      <c r="G29" s="1">
        <v>0</v>
      </c>
      <c r="H29" s="2">
        <v>216462</v>
      </c>
      <c r="I29" s="1" t="s">
        <v>94</v>
      </c>
    </row>
    <row r="30" spans="1:9" x14ac:dyDescent="0.2">
      <c r="A30" s="8" t="s">
        <v>178</v>
      </c>
      <c r="B30" s="1">
        <v>0</v>
      </c>
      <c r="C30" s="1">
        <v>0</v>
      </c>
      <c r="D30" s="2">
        <v>0</v>
      </c>
      <c r="E30" s="1">
        <v>0</v>
      </c>
      <c r="F30" s="1">
        <v>0</v>
      </c>
      <c r="G30" s="1">
        <v>0</v>
      </c>
      <c r="H30" s="2">
        <v>0</v>
      </c>
      <c r="I30" s="1" t="s">
        <v>157</v>
      </c>
    </row>
    <row r="31" spans="1:9" x14ac:dyDescent="0.2">
      <c r="A31" s="8" t="s">
        <v>179</v>
      </c>
      <c r="B31" s="2">
        <v>10340701</v>
      </c>
      <c r="C31" s="2">
        <v>2767572</v>
      </c>
      <c r="D31" s="2">
        <v>4380440</v>
      </c>
      <c r="E31" s="2">
        <v>2718138</v>
      </c>
      <c r="F31" s="2">
        <v>3221756</v>
      </c>
      <c r="G31" s="2">
        <v>1293907</v>
      </c>
      <c r="H31" s="2">
        <v>16949545</v>
      </c>
      <c r="I31" s="1" t="s">
        <v>95</v>
      </c>
    </row>
    <row r="32" spans="1:9" x14ac:dyDescent="0.2">
      <c r="A32" s="8" t="s">
        <v>180</v>
      </c>
      <c r="B32" s="2">
        <v>3412505</v>
      </c>
      <c r="C32" s="2">
        <v>604865</v>
      </c>
      <c r="D32" s="2">
        <v>405483</v>
      </c>
      <c r="E32" s="2">
        <v>310129</v>
      </c>
      <c r="F32" s="1">
        <v>0</v>
      </c>
      <c r="G32" s="2">
        <v>628</v>
      </c>
      <c r="H32" s="2">
        <v>3679562</v>
      </c>
      <c r="I32" s="1" t="s">
        <v>96</v>
      </c>
    </row>
    <row r="33" spans="1:9" x14ac:dyDescent="0.2">
      <c r="A33" s="8" t="s">
        <v>181</v>
      </c>
      <c r="B33" s="1">
        <v>0</v>
      </c>
      <c r="C33" s="2">
        <v>0</v>
      </c>
      <c r="D33" s="1">
        <v>0</v>
      </c>
      <c r="E33" s="2">
        <v>97873</v>
      </c>
      <c r="F33" s="1">
        <v>0</v>
      </c>
      <c r="G33" s="1">
        <v>0</v>
      </c>
      <c r="H33" s="1">
        <v>0</v>
      </c>
      <c r="I33" s="1" t="s">
        <v>97</v>
      </c>
    </row>
    <row r="34" spans="1:9" x14ac:dyDescent="0.2">
      <c r="A34" s="8" t="s">
        <v>182</v>
      </c>
      <c r="B34" s="2">
        <v>2672780</v>
      </c>
      <c r="C34" s="2">
        <v>1235653</v>
      </c>
      <c r="D34" s="2">
        <v>1305229</v>
      </c>
      <c r="E34" s="2">
        <v>506029</v>
      </c>
      <c r="F34" s="2">
        <v>886593</v>
      </c>
      <c r="G34" s="2">
        <v>73276</v>
      </c>
      <c r="H34" s="2">
        <v>8061070</v>
      </c>
      <c r="I34" s="1" t="s">
        <v>98</v>
      </c>
    </row>
    <row r="35" spans="1:9" x14ac:dyDescent="0.2">
      <c r="A35" s="8" t="s">
        <v>183</v>
      </c>
      <c r="B35" s="2">
        <v>22110828</v>
      </c>
      <c r="C35" s="2">
        <v>14366144</v>
      </c>
      <c r="D35" s="2">
        <v>10940482</v>
      </c>
      <c r="E35" s="2">
        <v>9592050</v>
      </c>
      <c r="F35" s="2">
        <v>10194678</v>
      </c>
      <c r="G35" s="2">
        <v>5943547</v>
      </c>
      <c r="H35" s="2">
        <v>60591930</v>
      </c>
      <c r="I35" s="1" t="s">
        <v>99</v>
      </c>
    </row>
    <row r="36" spans="1:9" x14ac:dyDescent="0.2">
      <c r="A36" s="8" t="s">
        <v>184</v>
      </c>
      <c r="B36" s="2">
        <v>22110828</v>
      </c>
      <c r="C36" s="2">
        <v>14366144</v>
      </c>
      <c r="D36" s="2">
        <v>10940482</v>
      </c>
      <c r="E36" s="2">
        <v>9592050</v>
      </c>
      <c r="F36" s="2">
        <v>10194678</v>
      </c>
      <c r="G36" s="2">
        <v>5943547</v>
      </c>
      <c r="H36" s="2">
        <v>60591930</v>
      </c>
      <c r="I36" s="1" t="s">
        <v>100</v>
      </c>
    </row>
    <row r="37" spans="1:9" x14ac:dyDescent="0.2">
      <c r="A37" s="8" t="s">
        <v>185</v>
      </c>
      <c r="B37" s="2">
        <v>95714324</v>
      </c>
      <c r="C37" s="2">
        <v>32547242</v>
      </c>
      <c r="D37" s="2">
        <v>28672491</v>
      </c>
      <c r="E37" s="2">
        <v>10324547</v>
      </c>
      <c r="F37" s="2">
        <v>13380117</v>
      </c>
      <c r="G37" s="2">
        <v>8760933</v>
      </c>
      <c r="H37" s="2">
        <v>136634881</v>
      </c>
      <c r="I37" s="1" t="s">
        <v>101</v>
      </c>
    </row>
    <row r="38" spans="1:9" x14ac:dyDescent="0.2">
      <c r="A38" s="8" t="s">
        <v>186</v>
      </c>
      <c r="B38" s="2">
        <v>23558305</v>
      </c>
      <c r="C38" s="2">
        <v>4000000</v>
      </c>
      <c r="D38" s="2">
        <v>10000000</v>
      </c>
      <c r="E38" s="2">
        <v>6000000</v>
      </c>
      <c r="F38" s="2">
        <v>11615912</v>
      </c>
      <c r="G38" s="2">
        <v>4000000</v>
      </c>
      <c r="H38" s="2">
        <v>28000000</v>
      </c>
      <c r="I38" s="1" t="s">
        <v>102</v>
      </c>
    </row>
    <row r="39" spans="1:9" x14ac:dyDescent="0.2">
      <c r="A39" s="8" t="s">
        <v>187</v>
      </c>
      <c r="B39" s="2">
        <v>-3715256</v>
      </c>
      <c r="C39" s="2">
        <v>4558883</v>
      </c>
      <c r="D39" s="2">
        <v>5849749</v>
      </c>
      <c r="E39" s="2">
        <v>1307882</v>
      </c>
      <c r="F39" s="2">
        <v>-5554815</v>
      </c>
      <c r="G39" s="2">
        <v>2313323</v>
      </c>
      <c r="H39" s="2">
        <v>10938816</v>
      </c>
      <c r="I39" s="1" t="s">
        <v>103</v>
      </c>
    </row>
    <row r="40" spans="1:9" x14ac:dyDescent="0.2">
      <c r="A40" s="8" t="s">
        <v>188</v>
      </c>
      <c r="B40" s="1">
        <v>0</v>
      </c>
      <c r="C40" s="2">
        <v>1345417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 t="s">
        <v>104</v>
      </c>
    </row>
    <row r="41" spans="1:9" x14ac:dyDescent="0.2">
      <c r="A41" s="8" t="s">
        <v>189</v>
      </c>
      <c r="B41" s="2">
        <v>640651</v>
      </c>
      <c r="C41" s="2">
        <v>1839425</v>
      </c>
      <c r="D41" s="2">
        <v>7313435</v>
      </c>
      <c r="E41" s="2">
        <v>1518451</v>
      </c>
      <c r="F41" s="2">
        <v>661017</v>
      </c>
      <c r="G41" s="2">
        <v>1000000</v>
      </c>
      <c r="H41" s="2">
        <v>6597702</v>
      </c>
      <c r="I41" s="1" t="s">
        <v>105</v>
      </c>
    </row>
    <row r="42" spans="1:9" x14ac:dyDescent="0.2">
      <c r="A42" s="8" t="s">
        <v>190</v>
      </c>
      <c r="B42" s="1">
        <v>0</v>
      </c>
      <c r="C42" s="2">
        <v>262500</v>
      </c>
      <c r="D42" s="2">
        <v>2155018</v>
      </c>
      <c r="E42" s="2">
        <v>605772</v>
      </c>
      <c r="F42" s="2">
        <v>1002</v>
      </c>
      <c r="G42" s="1">
        <v>0</v>
      </c>
      <c r="H42" s="1">
        <v>0</v>
      </c>
      <c r="I42" s="1" t="s">
        <v>106</v>
      </c>
    </row>
    <row r="43" spans="1:9" x14ac:dyDescent="0.2">
      <c r="A43" s="8" t="s">
        <v>191</v>
      </c>
      <c r="B43" s="1">
        <v>0</v>
      </c>
      <c r="C43" s="1">
        <v>0</v>
      </c>
      <c r="D43" s="2">
        <v>801239</v>
      </c>
      <c r="E43" s="1">
        <v>0</v>
      </c>
      <c r="F43" s="1">
        <v>0</v>
      </c>
      <c r="G43" s="2">
        <v>-24266</v>
      </c>
      <c r="H43" s="1">
        <v>0</v>
      </c>
      <c r="I43" s="1" t="s">
        <v>107</v>
      </c>
    </row>
    <row r="44" spans="1:9" x14ac:dyDescent="0.2">
      <c r="A44" s="8" t="s">
        <v>192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2">
        <v>-4148947</v>
      </c>
      <c r="I44" s="1" t="s">
        <v>108</v>
      </c>
    </row>
    <row r="45" spans="1:9" x14ac:dyDescent="0.2">
      <c r="A45" s="8" t="s">
        <v>193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2">
        <v>-2463786</v>
      </c>
      <c r="I45" s="1" t="s">
        <v>109</v>
      </c>
    </row>
    <row r="46" spans="1:9" x14ac:dyDescent="0.2">
      <c r="A46" s="8" t="s">
        <v>155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2">
        <v>65533</v>
      </c>
      <c r="I46" s="1" t="s">
        <v>110</v>
      </c>
    </row>
    <row r="47" spans="1:9" x14ac:dyDescent="0.2">
      <c r="A47" s="8" t="s">
        <v>194</v>
      </c>
      <c r="B47" s="2">
        <v>20483700</v>
      </c>
      <c r="C47" s="2">
        <v>12006225</v>
      </c>
      <c r="D47" s="2">
        <v>26119441</v>
      </c>
      <c r="E47" s="2">
        <v>9432105</v>
      </c>
      <c r="F47" s="1">
        <v>6723116</v>
      </c>
      <c r="G47" s="1">
        <v>7289057</v>
      </c>
      <c r="H47" s="2">
        <v>38989318</v>
      </c>
      <c r="I47" s="1" t="s">
        <v>111</v>
      </c>
    </row>
    <row r="48" spans="1:9" x14ac:dyDescent="0.2">
      <c r="A48" s="8" t="s">
        <v>195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2">
        <v>3594117</v>
      </c>
      <c r="I48" s="1" t="s">
        <v>112</v>
      </c>
    </row>
    <row r="49" spans="1:9" x14ac:dyDescent="0.2">
      <c r="A49" s="8" t="s">
        <v>196</v>
      </c>
      <c r="B49" s="2">
        <v>20483700</v>
      </c>
      <c r="C49" s="2">
        <v>12006225</v>
      </c>
      <c r="D49" s="2">
        <v>26119441</v>
      </c>
      <c r="E49" s="2">
        <v>9432105</v>
      </c>
      <c r="F49" s="2">
        <v>6723116</v>
      </c>
      <c r="G49" s="2">
        <v>7289057</v>
      </c>
      <c r="H49" s="2">
        <v>42583435</v>
      </c>
      <c r="I49" s="1" t="s">
        <v>113</v>
      </c>
    </row>
    <row r="50" spans="1:9" x14ac:dyDescent="0.2">
      <c r="A50" s="8" t="s">
        <v>197</v>
      </c>
      <c r="B50" s="2">
        <v>10593552</v>
      </c>
      <c r="C50" s="1">
        <v>0</v>
      </c>
      <c r="D50" s="2">
        <v>0</v>
      </c>
      <c r="E50" s="1">
        <v>0</v>
      </c>
      <c r="F50" s="1">
        <v>0</v>
      </c>
      <c r="G50" s="1">
        <v>0</v>
      </c>
      <c r="H50" s="1">
        <v>0</v>
      </c>
      <c r="I50" s="1" t="s">
        <v>114</v>
      </c>
    </row>
    <row r="51" spans="1:9" x14ac:dyDescent="0.2">
      <c r="A51" s="8" t="s">
        <v>198</v>
      </c>
      <c r="B51" s="2">
        <v>11922825</v>
      </c>
      <c r="C51" s="1">
        <v>0</v>
      </c>
      <c r="D51" s="2">
        <v>0</v>
      </c>
      <c r="E51" s="1">
        <v>0</v>
      </c>
      <c r="F51" s="1">
        <v>0</v>
      </c>
      <c r="G51" s="1">
        <v>0</v>
      </c>
      <c r="H51" s="1">
        <v>0</v>
      </c>
      <c r="I51" s="1" t="s">
        <v>115</v>
      </c>
    </row>
    <row r="52" spans="1:9" x14ac:dyDescent="0.2">
      <c r="A52" s="8" t="s">
        <v>199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2">
        <v>4429974</v>
      </c>
      <c r="I52" s="1" t="s">
        <v>116</v>
      </c>
    </row>
    <row r="53" spans="1:9" x14ac:dyDescent="0.2">
      <c r="A53" s="8" t="s">
        <v>200</v>
      </c>
      <c r="B53" s="2">
        <v>21129574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2">
        <v>23488994</v>
      </c>
      <c r="I53" s="1" t="s">
        <v>117</v>
      </c>
    </row>
    <row r="54" spans="1:9" x14ac:dyDescent="0.2">
      <c r="A54" s="8" t="s">
        <v>201</v>
      </c>
      <c r="B54" s="1">
        <v>0</v>
      </c>
      <c r="C54" s="2">
        <v>5609057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 t="s">
        <v>118</v>
      </c>
    </row>
    <row r="55" spans="1:9" x14ac:dyDescent="0.2">
      <c r="A55" s="8" t="s">
        <v>156</v>
      </c>
      <c r="B55" s="1">
        <v>0</v>
      </c>
      <c r="C55" s="2">
        <v>0</v>
      </c>
      <c r="D55" s="1">
        <v>0</v>
      </c>
      <c r="E55" s="1">
        <v>0</v>
      </c>
      <c r="F55" s="1">
        <v>0</v>
      </c>
      <c r="G55" s="1">
        <v>0</v>
      </c>
      <c r="H55" s="2">
        <v>3767692</v>
      </c>
      <c r="I55" s="1" t="s">
        <v>119</v>
      </c>
    </row>
    <row r="56" spans="1:9" x14ac:dyDescent="0.2">
      <c r="A56" s="8" t="s">
        <v>202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2">
        <v>3583625</v>
      </c>
      <c r="I56" s="1" t="s">
        <v>120</v>
      </c>
    </row>
    <row r="57" spans="1:9" x14ac:dyDescent="0.2">
      <c r="A57" s="8" t="s">
        <v>203</v>
      </c>
      <c r="B57" s="1">
        <v>0</v>
      </c>
      <c r="C57" s="2">
        <v>34588</v>
      </c>
      <c r="D57" s="1">
        <v>0</v>
      </c>
      <c r="E57" s="1">
        <v>0</v>
      </c>
      <c r="F57" s="1">
        <v>0</v>
      </c>
      <c r="G57" s="1">
        <v>0</v>
      </c>
      <c r="H57" s="2">
        <v>0</v>
      </c>
      <c r="I57" s="1" t="s">
        <v>121</v>
      </c>
    </row>
    <row r="58" spans="1:9" x14ac:dyDescent="0.2">
      <c r="A58" s="8" t="s">
        <v>204</v>
      </c>
      <c r="B58" s="2">
        <v>43645951</v>
      </c>
      <c r="C58" s="2">
        <v>5643645</v>
      </c>
      <c r="D58" s="2">
        <v>0</v>
      </c>
      <c r="E58" s="1">
        <v>0</v>
      </c>
      <c r="F58" s="1">
        <v>0</v>
      </c>
      <c r="G58" s="1">
        <v>0</v>
      </c>
      <c r="H58" s="2">
        <v>35270285</v>
      </c>
      <c r="I58" s="1" t="s">
        <v>122</v>
      </c>
    </row>
    <row r="59" spans="1:9" x14ac:dyDescent="0.2">
      <c r="A59" s="8" t="s">
        <v>205</v>
      </c>
      <c r="B59" s="2">
        <v>18142748</v>
      </c>
      <c r="C59" s="2">
        <v>4030390</v>
      </c>
      <c r="D59" s="2">
        <v>2185666</v>
      </c>
      <c r="E59" s="2">
        <v>439262</v>
      </c>
      <c r="F59" s="2">
        <v>2921408</v>
      </c>
      <c r="G59" s="2">
        <v>278110</v>
      </c>
      <c r="H59" s="2">
        <v>10227281</v>
      </c>
      <c r="I59" s="1" t="s">
        <v>123</v>
      </c>
    </row>
    <row r="60" spans="1:9" x14ac:dyDescent="0.2">
      <c r="A60" s="8" t="s">
        <v>206</v>
      </c>
      <c r="B60" s="1">
        <v>0</v>
      </c>
      <c r="C60" s="1">
        <v>0</v>
      </c>
      <c r="D60" s="2">
        <v>38169</v>
      </c>
      <c r="E60" s="1">
        <v>0</v>
      </c>
      <c r="F60" s="1">
        <v>0</v>
      </c>
      <c r="G60" s="2">
        <v>56458</v>
      </c>
      <c r="H60" s="2">
        <v>2985208</v>
      </c>
      <c r="I60" s="1" t="s">
        <v>124</v>
      </c>
    </row>
    <row r="61" spans="1:9" x14ac:dyDescent="0.2">
      <c r="A61" s="8" t="s">
        <v>207</v>
      </c>
      <c r="B61" s="1">
        <v>0</v>
      </c>
      <c r="C61" s="2">
        <v>104413</v>
      </c>
      <c r="D61" s="1">
        <v>0</v>
      </c>
      <c r="E61" s="2">
        <v>115730</v>
      </c>
      <c r="F61" s="2">
        <v>69664</v>
      </c>
      <c r="G61" s="2">
        <v>85813</v>
      </c>
      <c r="H61" s="2">
        <v>0</v>
      </c>
      <c r="I61" s="1" t="s">
        <v>125</v>
      </c>
    </row>
    <row r="62" spans="1:9" x14ac:dyDescent="0.2">
      <c r="A62" s="8" t="s">
        <v>208</v>
      </c>
      <c r="B62" s="1">
        <v>0</v>
      </c>
      <c r="C62" s="2">
        <v>4282024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 t="s">
        <v>126</v>
      </c>
    </row>
    <row r="63" spans="1:9" x14ac:dyDescent="0.2">
      <c r="A63" s="8" t="s">
        <v>209</v>
      </c>
      <c r="B63" s="2">
        <v>11097509</v>
      </c>
      <c r="C63" s="2">
        <v>5818055</v>
      </c>
      <c r="D63" s="1">
        <v>0</v>
      </c>
      <c r="E63" s="2">
        <v>0</v>
      </c>
      <c r="F63" s="2">
        <v>3255581</v>
      </c>
      <c r="G63" s="1">
        <v>0</v>
      </c>
      <c r="H63" s="2">
        <v>36037422</v>
      </c>
      <c r="I63" s="1" t="s">
        <v>127</v>
      </c>
    </row>
    <row r="64" spans="1:9" x14ac:dyDescent="0.2">
      <c r="A64" s="8" t="s">
        <v>210</v>
      </c>
      <c r="B64" s="1">
        <v>0</v>
      </c>
      <c r="C64" s="2">
        <v>0</v>
      </c>
      <c r="D64" s="2">
        <v>329215</v>
      </c>
      <c r="E64" s="2">
        <v>58062</v>
      </c>
      <c r="F64" s="1">
        <v>0</v>
      </c>
      <c r="G64" s="2">
        <v>81603</v>
      </c>
      <c r="H64" s="2">
        <v>604078</v>
      </c>
      <c r="I64" s="1" t="s">
        <v>128</v>
      </c>
    </row>
    <row r="65" spans="1:9" x14ac:dyDescent="0.2">
      <c r="A65" s="8" t="s">
        <v>211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2">
        <v>948386</v>
      </c>
      <c r="I65" s="1" t="s">
        <v>129</v>
      </c>
    </row>
    <row r="66" spans="1:9" x14ac:dyDescent="0.2">
      <c r="A66" s="8" t="s">
        <v>212</v>
      </c>
      <c r="B66" s="2">
        <v>2344416</v>
      </c>
      <c r="C66" s="2">
        <v>662490</v>
      </c>
      <c r="D66" s="1">
        <v>0</v>
      </c>
      <c r="E66" s="2">
        <v>279388</v>
      </c>
      <c r="F66" s="2">
        <v>410348</v>
      </c>
      <c r="G66" s="2">
        <v>969892</v>
      </c>
      <c r="H66" s="2">
        <v>7978786</v>
      </c>
      <c r="I66" s="1" t="s">
        <v>130</v>
      </c>
    </row>
    <row r="67" spans="1:9" x14ac:dyDescent="0.2">
      <c r="A67" s="8" t="s">
        <v>213</v>
      </c>
      <c r="B67" s="2">
        <v>31584673</v>
      </c>
      <c r="C67" s="2">
        <v>14897372</v>
      </c>
      <c r="D67" s="2">
        <v>2553050</v>
      </c>
      <c r="E67" s="2">
        <v>892442</v>
      </c>
      <c r="F67" s="2">
        <v>6657001</v>
      </c>
      <c r="G67" s="2">
        <v>1471876</v>
      </c>
      <c r="H67" s="2">
        <v>58781161</v>
      </c>
      <c r="I67" s="1" t="s">
        <v>131</v>
      </c>
    </row>
    <row r="68" spans="1:9" x14ac:dyDescent="0.2">
      <c r="A68" s="8" t="s">
        <v>214</v>
      </c>
      <c r="B68" s="2">
        <v>75230624</v>
      </c>
      <c r="C68" s="2">
        <v>20541017</v>
      </c>
      <c r="D68" s="2">
        <v>2553050</v>
      </c>
      <c r="E68" s="2">
        <v>892442</v>
      </c>
      <c r="F68" s="2">
        <v>6657001</v>
      </c>
      <c r="G68" s="2">
        <v>1471876</v>
      </c>
      <c r="H68" s="2">
        <v>94051446</v>
      </c>
      <c r="I68" s="1" t="s">
        <v>132</v>
      </c>
    </row>
    <row r="69" spans="1:9" x14ac:dyDescent="0.2">
      <c r="A69" s="8" t="s">
        <v>215</v>
      </c>
      <c r="B69" s="31">
        <v>95714324</v>
      </c>
      <c r="C69" s="31">
        <v>32547242</v>
      </c>
      <c r="D69" s="31">
        <v>28672491</v>
      </c>
      <c r="E69" s="31">
        <v>10324547</v>
      </c>
      <c r="F69" s="31">
        <v>13380117</v>
      </c>
      <c r="G69" s="31">
        <v>8760933</v>
      </c>
      <c r="H69" s="31">
        <v>136634881</v>
      </c>
      <c r="I69" s="1" t="s">
        <v>133</v>
      </c>
    </row>
    <row r="70" spans="1:9" x14ac:dyDescent="0.2">
      <c r="A70" t="s">
        <v>158</v>
      </c>
      <c r="B70" s="29"/>
      <c r="C70" s="29"/>
      <c r="D70" s="29"/>
      <c r="E70" s="29"/>
      <c r="F70" s="29"/>
      <c r="G70" s="29"/>
      <c r="H70" s="29"/>
      <c r="I70" t="s">
        <v>158</v>
      </c>
    </row>
    <row r="71" spans="1:9" x14ac:dyDescent="0.2">
      <c r="A71" s="9" t="s">
        <v>16</v>
      </c>
      <c r="B71" s="29"/>
      <c r="C71" s="29"/>
      <c r="D71" s="29"/>
      <c r="E71" s="29"/>
      <c r="F71" s="29"/>
      <c r="G71" s="29"/>
      <c r="H71" s="29"/>
      <c r="I71" s="7" t="s">
        <v>17</v>
      </c>
    </row>
    <row r="72" spans="1:9" x14ac:dyDescent="0.2">
      <c r="A72" s="8" t="s">
        <v>216</v>
      </c>
      <c r="B72" s="32">
        <v>48170275</v>
      </c>
      <c r="C72" s="32">
        <v>28497396</v>
      </c>
      <c r="D72" s="32">
        <v>11745536</v>
      </c>
      <c r="E72" s="32">
        <v>10883145</v>
      </c>
      <c r="F72" s="32">
        <v>13702390</v>
      </c>
      <c r="G72" s="32">
        <v>6955538</v>
      </c>
      <c r="H72" s="33">
        <v>146960920</v>
      </c>
      <c r="I72" s="1" t="s">
        <v>134</v>
      </c>
    </row>
    <row r="73" spans="1:9" x14ac:dyDescent="0.2">
      <c r="A73" s="8" t="s">
        <v>217</v>
      </c>
      <c r="B73" s="2">
        <v>43807621</v>
      </c>
      <c r="C73" s="2">
        <v>24398907</v>
      </c>
      <c r="D73" s="2">
        <v>7103802</v>
      </c>
      <c r="E73" s="2">
        <v>9553499</v>
      </c>
      <c r="F73" s="2">
        <v>10953183</v>
      </c>
      <c r="G73" s="2">
        <v>4639869</v>
      </c>
      <c r="H73" s="34">
        <v>107162823</v>
      </c>
      <c r="I73" s="1" t="s">
        <v>135</v>
      </c>
    </row>
    <row r="74" spans="1:9" x14ac:dyDescent="0.2">
      <c r="A74" s="8" t="s">
        <v>218</v>
      </c>
      <c r="B74" s="2">
        <v>10097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34">
        <v>0</v>
      </c>
      <c r="I74" s="1" t="s">
        <v>136</v>
      </c>
    </row>
    <row r="75" spans="1:9" x14ac:dyDescent="0.2">
      <c r="A75" s="8" t="s">
        <v>219</v>
      </c>
      <c r="B75" s="2">
        <v>4372751</v>
      </c>
      <c r="C75" s="2">
        <v>4098489</v>
      </c>
      <c r="D75" s="2">
        <v>4641734</v>
      </c>
      <c r="E75" s="2">
        <v>1329646</v>
      </c>
      <c r="F75" s="2">
        <v>2749207</v>
      </c>
      <c r="G75" s="2">
        <v>2315669</v>
      </c>
      <c r="H75" s="34">
        <v>39798097</v>
      </c>
      <c r="I75" s="1" t="s">
        <v>137</v>
      </c>
    </row>
    <row r="76" spans="1:9" x14ac:dyDescent="0.2">
      <c r="A76" s="8" t="s">
        <v>220</v>
      </c>
      <c r="B76" s="1">
        <v>0</v>
      </c>
      <c r="C76" s="1">
        <v>0</v>
      </c>
      <c r="D76" s="1">
        <v>0</v>
      </c>
      <c r="E76" s="1">
        <v>0</v>
      </c>
      <c r="F76" s="2">
        <v>0</v>
      </c>
      <c r="G76" s="1">
        <v>0</v>
      </c>
      <c r="H76" s="34">
        <v>0</v>
      </c>
      <c r="I76" s="1" t="s">
        <v>159</v>
      </c>
    </row>
    <row r="77" spans="1:9" x14ac:dyDescent="0.2">
      <c r="A77" s="8" t="s">
        <v>221</v>
      </c>
      <c r="B77" s="2">
        <v>-55271</v>
      </c>
      <c r="C77" s="2">
        <v>1532309</v>
      </c>
      <c r="D77" s="2">
        <v>545266</v>
      </c>
      <c r="E77" s="2">
        <v>210902</v>
      </c>
      <c r="F77" s="2">
        <v>10026</v>
      </c>
      <c r="G77" s="2">
        <v>259059</v>
      </c>
      <c r="H77" s="34">
        <v>-254022</v>
      </c>
      <c r="I77" s="1" t="s">
        <v>138</v>
      </c>
    </row>
    <row r="78" spans="1:9" x14ac:dyDescent="0.2">
      <c r="A78" s="8" t="s">
        <v>222</v>
      </c>
      <c r="B78" s="2">
        <v>912336</v>
      </c>
      <c r="C78" s="2">
        <v>1965129</v>
      </c>
      <c r="D78" s="2">
        <v>1082310</v>
      </c>
      <c r="E78" s="2">
        <v>633993</v>
      </c>
      <c r="F78" s="2">
        <v>787012</v>
      </c>
      <c r="G78" s="2">
        <v>575692</v>
      </c>
      <c r="H78" s="34">
        <v>11619247</v>
      </c>
      <c r="I78" s="1" t="s">
        <v>139</v>
      </c>
    </row>
    <row r="79" spans="1:9" x14ac:dyDescent="0.2">
      <c r="A79" s="8" t="s">
        <v>223</v>
      </c>
      <c r="B79" s="2">
        <v>2247151</v>
      </c>
      <c r="C79" s="2">
        <v>1953441</v>
      </c>
      <c r="D79" s="2">
        <v>1492829</v>
      </c>
      <c r="E79" s="2">
        <v>405716</v>
      </c>
      <c r="F79" s="2">
        <v>1128000</v>
      </c>
      <c r="G79" s="2">
        <v>309216</v>
      </c>
      <c r="H79" s="34">
        <v>15450431</v>
      </c>
      <c r="I79" s="1" t="s">
        <v>140</v>
      </c>
    </row>
    <row r="80" spans="1:9" x14ac:dyDescent="0.2">
      <c r="A80" s="8" t="s">
        <v>224</v>
      </c>
      <c r="B80" s="1">
        <v>0</v>
      </c>
      <c r="C80" s="1">
        <v>0</v>
      </c>
      <c r="D80" s="1">
        <v>0</v>
      </c>
      <c r="E80" s="1">
        <v>0</v>
      </c>
      <c r="F80" s="2">
        <v>79722</v>
      </c>
      <c r="G80" s="1">
        <v>0</v>
      </c>
      <c r="H80" s="34">
        <v>0</v>
      </c>
      <c r="I80" s="1" t="s">
        <v>141</v>
      </c>
    </row>
    <row r="81" spans="1:9" x14ac:dyDescent="0.2">
      <c r="A81" s="8" t="s">
        <v>225</v>
      </c>
      <c r="B81" s="2">
        <v>12000</v>
      </c>
      <c r="C81" s="2">
        <v>35946</v>
      </c>
      <c r="D81" s="2">
        <v>73000</v>
      </c>
      <c r="E81" s="1">
        <v>0</v>
      </c>
      <c r="F81" s="2">
        <v>338557</v>
      </c>
      <c r="G81" s="2">
        <v>145593</v>
      </c>
      <c r="H81" s="34">
        <v>1444808</v>
      </c>
      <c r="I81" s="1" t="s">
        <v>142</v>
      </c>
    </row>
    <row r="82" spans="1:9" x14ac:dyDescent="0.2">
      <c r="A82" s="8" t="s">
        <v>226</v>
      </c>
      <c r="B82" s="2">
        <v>1145993</v>
      </c>
      <c r="C82" s="2">
        <v>1676282</v>
      </c>
      <c r="D82" s="2">
        <v>2538861</v>
      </c>
      <c r="E82" s="2">
        <v>500839</v>
      </c>
      <c r="F82" s="2">
        <v>425942</v>
      </c>
      <c r="G82" s="2">
        <v>1544227</v>
      </c>
      <c r="H82" s="34">
        <v>11029589</v>
      </c>
      <c r="I82" s="1" t="s">
        <v>143</v>
      </c>
    </row>
    <row r="83" spans="1:9" x14ac:dyDescent="0.2">
      <c r="A83" s="8" t="s">
        <v>227</v>
      </c>
      <c r="B83" s="2">
        <v>620437</v>
      </c>
      <c r="C83" s="2">
        <v>915207</v>
      </c>
      <c r="D83" s="1">
        <v>0</v>
      </c>
      <c r="E83" s="1">
        <v>0</v>
      </c>
      <c r="F83" s="2">
        <v>267076</v>
      </c>
      <c r="G83" s="2">
        <v>1435</v>
      </c>
      <c r="H83" s="34">
        <v>6185658</v>
      </c>
      <c r="I83" s="1" t="s">
        <v>144</v>
      </c>
    </row>
    <row r="84" spans="1:9" x14ac:dyDescent="0.2">
      <c r="A84" s="8" t="s">
        <v>228</v>
      </c>
      <c r="B84" s="2">
        <v>-620437</v>
      </c>
      <c r="C84" s="2">
        <v>-915207</v>
      </c>
      <c r="D84" s="1">
        <v>0</v>
      </c>
      <c r="E84" s="1">
        <v>0</v>
      </c>
      <c r="F84" s="2">
        <v>-267076</v>
      </c>
      <c r="G84" s="2">
        <v>-1435</v>
      </c>
      <c r="H84" s="34">
        <v>-6185658</v>
      </c>
      <c r="I84" s="1" t="s">
        <v>145</v>
      </c>
    </row>
    <row r="85" spans="1:9" x14ac:dyDescent="0.2">
      <c r="A85" s="8" t="s">
        <v>229</v>
      </c>
      <c r="B85" s="2">
        <v>525556</v>
      </c>
      <c r="C85" s="2">
        <v>761075</v>
      </c>
      <c r="D85" s="2">
        <v>2538861</v>
      </c>
      <c r="E85" s="2">
        <v>500839</v>
      </c>
      <c r="F85" s="2">
        <v>158866</v>
      </c>
      <c r="G85" s="2">
        <v>1542792</v>
      </c>
      <c r="H85" s="34">
        <v>4843931</v>
      </c>
      <c r="I85" s="1" t="s">
        <v>146</v>
      </c>
    </row>
    <row r="86" spans="1:9" x14ac:dyDescent="0.2">
      <c r="A86" s="8" t="s">
        <v>230</v>
      </c>
      <c r="B86" s="1">
        <v>0</v>
      </c>
      <c r="C86" s="2">
        <v>94349</v>
      </c>
      <c r="D86" s="2">
        <v>430030</v>
      </c>
      <c r="E86" s="2">
        <v>79159</v>
      </c>
      <c r="F86" s="2">
        <v>61113</v>
      </c>
      <c r="G86" s="2">
        <v>108256</v>
      </c>
      <c r="H86" s="34">
        <v>731317</v>
      </c>
      <c r="I86" s="1" t="s">
        <v>147</v>
      </c>
    </row>
    <row r="87" spans="1:9" x14ac:dyDescent="0.2">
      <c r="A87" s="8" t="s">
        <v>231</v>
      </c>
      <c r="B87" s="2">
        <v>525556</v>
      </c>
      <c r="C87" s="2">
        <v>666726</v>
      </c>
      <c r="D87" s="2">
        <v>2108831</v>
      </c>
      <c r="E87" s="2">
        <v>421680</v>
      </c>
      <c r="F87" s="2">
        <v>97753</v>
      </c>
      <c r="G87" s="2">
        <v>1434536</v>
      </c>
      <c r="H87" s="34">
        <v>4112614</v>
      </c>
      <c r="I87" s="1" t="s">
        <v>148</v>
      </c>
    </row>
    <row r="88" spans="1:9" x14ac:dyDescent="0.2">
      <c r="A88" s="8" t="s">
        <v>241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0</v>
      </c>
      <c r="H88" s="36">
        <v>316076</v>
      </c>
      <c r="I88" s="1" t="s">
        <v>240</v>
      </c>
    </row>
    <row r="89" spans="1:9" x14ac:dyDescent="0.2">
      <c r="A89" s="8" t="s">
        <v>232</v>
      </c>
      <c r="B89" s="2">
        <v>525556</v>
      </c>
      <c r="C89" s="2">
        <v>666726</v>
      </c>
      <c r="D89" s="2">
        <v>2108831</v>
      </c>
      <c r="E89" s="2">
        <v>421680</v>
      </c>
      <c r="F89" s="2">
        <v>97753</v>
      </c>
      <c r="G89" s="2">
        <v>1434536</v>
      </c>
      <c r="H89" s="36">
        <v>4428690</v>
      </c>
      <c r="I89" s="8" t="s">
        <v>149</v>
      </c>
    </row>
    <row r="90" spans="1:9" x14ac:dyDescent="0.2">
      <c r="A90" s="8" t="s">
        <v>233</v>
      </c>
      <c r="B90" s="2">
        <v>525556</v>
      </c>
      <c r="C90" s="2">
        <v>666726</v>
      </c>
      <c r="D90" s="2">
        <v>2108831</v>
      </c>
      <c r="E90" s="2">
        <v>421680</v>
      </c>
      <c r="F90" s="2">
        <v>97753</v>
      </c>
      <c r="G90" s="2">
        <v>1434536</v>
      </c>
      <c r="H90" s="37">
        <v>4628029</v>
      </c>
      <c r="I90" s="8" t="s">
        <v>150</v>
      </c>
    </row>
    <row r="91" spans="1:9" x14ac:dyDescent="0.2">
      <c r="A91" s="8" t="s">
        <v>234</v>
      </c>
      <c r="B91" s="30">
        <v>0</v>
      </c>
      <c r="C91" s="30">
        <v>0</v>
      </c>
      <c r="D91" s="30">
        <v>0</v>
      </c>
      <c r="E91" s="30">
        <v>0</v>
      </c>
      <c r="F91" s="30">
        <v>0</v>
      </c>
      <c r="G91" s="30">
        <v>0</v>
      </c>
      <c r="H91" s="38">
        <v>-199339</v>
      </c>
      <c r="I91" s="8" t="s">
        <v>160</v>
      </c>
    </row>
    <row r="92" spans="1:9" x14ac:dyDescent="0.2">
      <c r="A92" t="s">
        <v>158</v>
      </c>
      <c r="B92" s="28"/>
      <c r="C92" s="28"/>
      <c r="D92" s="28"/>
      <c r="E92" s="28"/>
      <c r="F92" s="28"/>
      <c r="G92" s="28"/>
      <c r="H92" s="39"/>
      <c r="I92" t="s">
        <v>158</v>
      </c>
    </row>
    <row r="93" spans="1:9" x14ac:dyDescent="0.2">
      <c r="A93" s="7" t="s">
        <v>18</v>
      </c>
      <c r="B93" s="28"/>
      <c r="C93" s="28"/>
      <c r="D93" s="28"/>
      <c r="E93" s="28"/>
      <c r="F93" s="28"/>
      <c r="G93" s="28"/>
      <c r="H93" s="29"/>
      <c r="I93" s="7" t="s">
        <v>19</v>
      </c>
    </row>
    <row r="94" spans="1:9" x14ac:dyDescent="0.2">
      <c r="A94" s="8" t="s">
        <v>235</v>
      </c>
      <c r="B94" s="32">
        <v>-2303010</v>
      </c>
      <c r="C94" s="32">
        <v>-2345127</v>
      </c>
      <c r="D94" s="32">
        <v>1599744</v>
      </c>
      <c r="E94" s="32">
        <v>341516</v>
      </c>
      <c r="F94" s="32">
        <v>-1422911</v>
      </c>
      <c r="G94" s="32">
        <v>1856521</v>
      </c>
      <c r="H94" s="32">
        <v>10927331</v>
      </c>
      <c r="I94" s="1" t="s">
        <v>161</v>
      </c>
    </row>
    <row r="95" spans="1:9" x14ac:dyDescent="0.2">
      <c r="A95" s="8" t="s">
        <v>236</v>
      </c>
      <c r="B95" s="2">
        <v>-1447486</v>
      </c>
      <c r="C95" s="2">
        <v>-2188557</v>
      </c>
      <c r="D95" s="2">
        <v>-504250</v>
      </c>
      <c r="E95" s="2">
        <v>-98517</v>
      </c>
      <c r="F95" s="2">
        <v>-217173</v>
      </c>
      <c r="G95" s="2">
        <v>-28330</v>
      </c>
      <c r="H95" s="2">
        <v>-6561408</v>
      </c>
      <c r="I95" s="1" t="s">
        <v>151</v>
      </c>
    </row>
    <row r="96" spans="1:9" x14ac:dyDescent="0.2">
      <c r="A96" s="8" t="s">
        <v>237</v>
      </c>
      <c r="B96" s="2">
        <v>3694497</v>
      </c>
      <c r="C96" s="2">
        <v>4685763</v>
      </c>
      <c r="D96" s="2">
        <v>-1168351</v>
      </c>
      <c r="E96" s="2">
        <v>-921277</v>
      </c>
      <c r="F96" s="2">
        <v>934465</v>
      </c>
      <c r="G96" s="2">
        <v>-980324</v>
      </c>
      <c r="H96" s="2">
        <v>-4425358</v>
      </c>
      <c r="I96" s="1" t="s">
        <v>152</v>
      </c>
    </row>
    <row r="97" spans="1:9" x14ac:dyDescent="0.2">
      <c r="A97" s="1" t="s">
        <v>238</v>
      </c>
      <c r="B97" s="2">
        <v>540542</v>
      </c>
      <c r="C97" s="2">
        <v>175652</v>
      </c>
      <c r="D97" s="2">
        <v>1422698</v>
      </c>
      <c r="E97" s="2">
        <v>4799677</v>
      </c>
      <c r="F97" s="2">
        <v>1504164</v>
      </c>
      <c r="G97" s="2">
        <v>2833889</v>
      </c>
      <c r="H97" s="2">
        <v>3136630</v>
      </c>
      <c r="I97" s="1" t="s">
        <v>153</v>
      </c>
    </row>
    <row r="98" spans="1:9" x14ac:dyDescent="0.2">
      <c r="A98" s="1" t="s">
        <v>239</v>
      </c>
      <c r="B98" s="2">
        <v>484543</v>
      </c>
      <c r="C98" s="2">
        <v>327731</v>
      </c>
      <c r="D98" s="2">
        <v>1349841</v>
      </c>
      <c r="E98" s="2">
        <v>4121399</v>
      </c>
      <c r="F98" s="2">
        <v>798545</v>
      </c>
      <c r="G98" s="2">
        <v>3681756</v>
      </c>
      <c r="H98" s="2">
        <v>3077195</v>
      </c>
      <c r="I98" s="1" t="s">
        <v>162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2825F-93D1-4129-99A1-9E9DCFE463C3}">
  <dimension ref="A3:Z38"/>
  <sheetViews>
    <sheetView tabSelected="1" topLeftCell="A10" zoomScale="90" zoomScaleNormal="90" workbookViewId="0">
      <selection activeCell="H23" sqref="H23"/>
    </sheetView>
  </sheetViews>
  <sheetFormatPr defaultRowHeight="12.75" x14ac:dyDescent="0.2"/>
  <cols>
    <col min="1" max="1" width="47.28515625" customWidth="1"/>
    <col min="2" max="8" width="15.7109375" customWidth="1"/>
    <col min="9" max="9" width="38.42578125" bestFit="1" customWidth="1"/>
    <col min="10" max="10" width="12.140625" bestFit="1" customWidth="1"/>
    <col min="19" max="25" width="9.42578125" bestFit="1" customWidth="1"/>
    <col min="26" max="26" width="16.85546875" bestFit="1" customWidth="1"/>
  </cols>
  <sheetData>
    <row r="3" spans="1:26" ht="32.25" customHeight="1" x14ac:dyDescent="0.2">
      <c r="A3" s="11"/>
      <c r="B3" s="6" t="s">
        <v>8</v>
      </c>
      <c r="C3" s="6" t="s">
        <v>7</v>
      </c>
      <c r="D3" s="6" t="s">
        <v>9</v>
      </c>
      <c r="E3" s="6" t="s">
        <v>10</v>
      </c>
      <c r="F3" s="6" t="s">
        <v>11</v>
      </c>
      <c r="G3" s="6" t="s">
        <v>13</v>
      </c>
      <c r="H3" s="6" t="s">
        <v>12</v>
      </c>
      <c r="I3" s="11"/>
    </row>
    <row r="4" spans="1:26" ht="51" x14ac:dyDescent="0.2">
      <c r="A4" s="12" t="s">
        <v>20</v>
      </c>
      <c r="B4" s="6" t="s">
        <v>2</v>
      </c>
      <c r="C4" s="6" t="s">
        <v>1</v>
      </c>
      <c r="D4" s="6" t="s">
        <v>0</v>
      </c>
      <c r="E4" s="6" t="s">
        <v>6</v>
      </c>
      <c r="F4" s="6" t="s">
        <v>4</v>
      </c>
      <c r="G4" s="6" t="s">
        <v>3</v>
      </c>
      <c r="H4" s="6" t="s">
        <v>5</v>
      </c>
      <c r="I4" s="12" t="s">
        <v>21</v>
      </c>
    </row>
    <row r="5" spans="1:26" ht="15" x14ac:dyDescent="0.2">
      <c r="A5" s="13"/>
      <c r="B5" s="6">
        <v>141002</v>
      </c>
      <c r="C5" s="6">
        <v>141004</v>
      </c>
      <c r="D5" s="6">
        <v>141029</v>
      </c>
      <c r="E5" s="6">
        <v>141052</v>
      </c>
      <c r="F5" s="6">
        <v>141094</v>
      </c>
      <c r="G5" s="6">
        <v>141141</v>
      </c>
      <c r="H5" s="6">
        <v>141222</v>
      </c>
      <c r="I5" s="13"/>
    </row>
    <row r="6" spans="1:26" ht="14.25" x14ac:dyDescent="0.2">
      <c r="A6" s="14" t="s">
        <v>22</v>
      </c>
      <c r="B6" s="15">
        <v>1</v>
      </c>
      <c r="C6" s="15">
        <v>1</v>
      </c>
      <c r="D6" s="15">
        <v>1</v>
      </c>
      <c r="E6" s="15">
        <v>1</v>
      </c>
      <c r="F6" s="15">
        <v>1</v>
      </c>
      <c r="G6" s="15">
        <v>1</v>
      </c>
      <c r="H6" s="15">
        <v>1</v>
      </c>
      <c r="I6" s="16" t="s">
        <v>23</v>
      </c>
    </row>
    <row r="7" spans="1:26" ht="14.25" x14ac:dyDescent="0.2">
      <c r="A7" s="14" t="s">
        <v>24</v>
      </c>
      <c r="B7" s="25">
        <v>0.37</v>
      </c>
      <c r="C7" s="25">
        <v>2.57</v>
      </c>
      <c r="D7" s="25">
        <v>3</v>
      </c>
      <c r="E7" s="25">
        <v>2</v>
      </c>
      <c r="F7" s="25">
        <v>0.76</v>
      </c>
      <c r="G7" s="25">
        <v>3.19</v>
      </c>
      <c r="H7" s="25">
        <v>5.55</v>
      </c>
      <c r="I7" s="17" t="s">
        <v>26</v>
      </c>
      <c r="S7" s="27"/>
      <c r="T7" s="27"/>
      <c r="U7" s="27"/>
      <c r="V7" s="27"/>
      <c r="W7" s="27"/>
      <c r="X7" s="27"/>
      <c r="Y7" s="27"/>
      <c r="Z7" s="27"/>
    </row>
    <row r="8" spans="1:26" ht="14.25" x14ac:dyDescent="0.2">
      <c r="A8" s="14" t="s">
        <v>27</v>
      </c>
      <c r="B8" s="15">
        <v>41150915.469999999</v>
      </c>
      <c r="C8" s="15">
        <v>120509.24</v>
      </c>
      <c r="D8" s="15">
        <v>74410.77</v>
      </c>
      <c r="E8" s="15">
        <v>293975.36</v>
      </c>
      <c r="F8" s="15">
        <v>369020.81</v>
      </c>
      <c r="G8" s="15">
        <v>133074.98000000001</v>
      </c>
      <c r="H8" s="15">
        <v>104774.01</v>
      </c>
      <c r="I8" s="17" t="s">
        <v>28</v>
      </c>
      <c r="S8" s="27"/>
      <c r="T8" s="27"/>
      <c r="U8" s="27"/>
      <c r="V8" s="27"/>
      <c r="W8" s="27"/>
      <c r="X8" s="27"/>
      <c r="Y8" s="27"/>
      <c r="Z8" s="27"/>
    </row>
    <row r="9" spans="1:26" ht="14.25" x14ac:dyDescent="0.2">
      <c r="A9" s="14" t="s">
        <v>29</v>
      </c>
      <c r="B9" s="18">
        <v>67728191</v>
      </c>
      <c r="C9" s="18">
        <v>59415</v>
      </c>
      <c r="D9" s="18">
        <v>27211</v>
      </c>
      <c r="E9" s="18">
        <v>138548</v>
      </c>
      <c r="F9" s="18">
        <v>467857</v>
      </c>
      <c r="G9" s="18">
        <v>44849</v>
      </c>
      <c r="H9" s="18">
        <v>21463</v>
      </c>
      <c r="I9" s="17" t="s">
        <v>30</v>
      </c>
      <c r="S9" s="27"/>
      <c r="T9" s="27"/>
      <c r="U9" s="27"/>
      <c r="V9" s="27"/>
      <c r="W9" s="27"/>
      <c r="X9" s="27"/>
      <c r="Y9" s="27"/>
      <c r="Z9" s="27"/>
    </row>
    <row r="10" spans="1:26" ht="14.25" x14ac:dyDescent="0.2">
      <c r="A10" s="14" t="s">
        <v>31</v>
      </c>
      <c r="B10" s="18">
        <v>25709</v>
      </c>
      <c r="C10" s="18">
        <v>196</v>
      </c>
      <c r="D10" s="18">
        <v>23</v>
      </c>
      <c r="E10" s="18">
        <v>512</v>
      </c>
      <c r="F10" s="18">
        <v>1901</v>
      </c>
      <c r="G10" s="18">
        <v>223</v>
      </c>
      <c r="H10" s="18">
        <v>73</v>
      </c>
      <c r="I10" s="17" t="s">
        <v>32</v>
      </c>
      <c r="S10" s="27"/>
      <c r="T10" s="27"/>
      <c r="U10" s="27"/>
      <c r="V10" s="27"/>
      <c r="W10" s="27"/>
      <c r="X10" s="27"/>
      <c r="Y10" s="27"/>
      <c r="Z10" s="27"/>
    </row>
    <row r="11" spans="1:26" ht="14.25" x14ac:dyDescent="0.2">
      <c r="A11" s="14" t="s">
        <v>33</v>
      </c>
      <c r="B11" s="15">
        <v>23558305</v>
      </c>
      <c r="C11" s="15">
        <v>4000000</v>
      </c>
      <c r="D11" s="15">
        <v>10000000</v>
      </c>
      <c r="E11" s="15">
        <v>6000000</v>
      </c>
      <c r="F11" s="15">
        <v>11615912</v>
      </c>
      <c r="G11" s="15">
        <v>4000000</v>
      </c>
      <c r="H11" s="15">
        <v>28000000</v>
      </c>
      <c r="I11" s="17" t="s">
        <v>34</v>
      </c>
      <c r="S11" s="27"/>
      <c r="T11" s="27"/>
      <c r="U11" s="27"/>
      <c r="V11" s="27"/>
      <c r="W11" s="27"/>
      <c r="X11" s="27"/>
      <c r="Y11" s="27"/>
      <c r="Z11" s="27"/>
    </row>
    <row r="12" spans="1:26" ht="14.25" x14ac:dyDescent="0.2">
      <c r="A12" s="14" t="s">
        <v>35</v>
      </c>
      <c r="B12" s="15">
        <v>8716572.8499999996</v>
      </c>
      <c r="C12" s="15">
        <v>10280000</v>
      </c>
      <c r="D12" s="15">
        <v>30000000</v>
      </c>
      <c r="E12" s="15">
        <v>12000000</v>
      </c>
      <c r="F12" s="15">
        <v>8828093.1199999992</v>
      </c>
      <c r="G12" s="15">
        <v>12760000</v>
      </c>
      <c r="H12" s="15">
        <v>155400000</v>
      </c>
      <c r="I12" s="17" t="s">
        <v>36</v>
      </c>
      <c r="S12" s="27"/>
      <c r="T12" s="27"/>
      <c r="U12" s="27"/>
      <c r="V12" s="27"/>
      <c r="W12" s="27"/>
      <c r="X12" s="27"/>
      <c r="Y12" s="27"/>
      <c r="Z12" s="27"/>
    </row>
    <row r="13" spans="1:26" ht="14.25" x14ac:dyDescent="0.2">
      <c r="A13" s="14" t="s">
        <v>37</v>
      </c>
      <c r="B13" s="19">
        <v>45291</v>
      </c>
      <c r="C13" s="19">
        <v>45291</v>
      </c>
      <c r="D13" s="19">
        <v>45291</v>
      </c>
      <c r="E13" s="19">
        <v>45291</v>
      </c>
      <c r="F13" s="19">
        <v>45291</v>
      </c>
      <c r="G13" s="19">
        <v>45291</v>
      </c>
      <c r="H13" s="19">
        <v>45291</v>
      </c>
      <c r="I13" s="17" t="s">
        <v>38</v>
      </c>
    </row>
    <row r="14" spans="1:26" x14ac:dyDescent="0.2">
      <c r="B14" s="35"/>
      <c r="C14" s="35"/>
      <c r="D14" s="35"/>
      <c r="E14" s="35"/>
      <c r="F14" s="35"/>
      <c r="G14" s="35"/>
      <c r="H14" s="35"/>
    </row>
    <row r="15" spans="1:26" x14ac:dyDescent="0.2">
      <c r="B15" s="35"/>
      <c r="C15" s="35"/>
      <c r="D15" s="35"/>
      <c r="E15" s="35"/>
      <c r="F15" s="35"/>
      <c r="G15" s="35"/>
      <c r="H15" s="35"/>
    </row>
    <row r="16" spans="1:26" ht="15" x14ac:dyDescent="0.2">
      <c r="A16" s="20" t="s">
        <v>39</v>
      </c>
      <c r="B16" s="21"/>
      <c r="C16" s="21"/>
      <c r="D16" s="21"/>
      <c r="E16" s="21"/>
      <c r="F16" s="21"/>
      <c r="G16" s="21"/>
      <c r="H16" s="21"/>
      <c r="I16" s="22" t="s">
        <v>40</v>
      </c>
    </row>
    <row r="17" spans="1:9" ht="14.25" x14ac:dyDescent="0.2">
      <c r="A17" s="23" t="s">
        <v>41</v>
      </c>
      <c r="B17" s="24">
        <f>+B9*100/B11</f>
        <v>287.49178262188218</v>
      </c>
      <c r="C17" s="24">
        <f t="shared" ref="C17:H17" si="0">+C9*100/C11</f>
        <v>1.4853749999999999</v>
      </c>
      <c r="D17" s="24">
        <f t="shared" si="0"/>
        <v>0.27211000000000002</v>
      </c>
      <c r="E17" s="24">
        <f t="shared" si="0"/>
        <v>2.3091333333333335</v>
      </c>
      <c r="F17" s="24">
        <f t="shared" si="0"/>
        <v>4.0277250722973799</v>
      </c>
      <c r="G17" s="24">
        <f t="shared" si="0"/>
        <v>1.1212249999999999</v>
      </c>
      <c r="H17" s="24">
        <f t="shared" si="0"/>
        <v>7.6653571428571432E-2</v>
      </c>
      <c r="I17" s="16" t="s">
        <v>42</v>
      </c>
    </row>
    <row r="18" spans="1:9" ht="14.25" x14ac:dyDescent="0.2">
      <c r="A18" s="14" t="s">
        <v>43</v>
      </c>
      <c r="B18" s="25">
        <f>+'Annual Financial Data'!B90/'Financial Ratios'!B11</f>
        <v>2.2308735709126781E-2</v>
      </c>
      <c r="C18" s="25">
        <f>+'Annual Financial Data'!C90/'Financial Ratios'!C11</f>
        <v>0.16668150000000001</v>
      </c>
      <c r="D18" s="25">
        <f>+'Annual Financial Data'!D90/'Financial Ratios'!D11</f>
        <v>0.21088309999999999</v>
      </c>
      <c r="E18" s="25">
        <f>+'Annual Financial Data'!E90/'Financial Ratios'!E11</f>
        <v>7.0279999999999995E-2</v>
      </c>
      <c r="F18" s="25">
        <f>+'Annual Financial Data'!F90/'Financial Ratios'!F11</f>
        <v>8.415439097679115E-3</v>
      </c>
      <c r="G18" s="25">
        <f>+'Annual Financial Data'!G90/'Financial Ratios'!G11</f>
        <v>0.35863400000000001</v>
      </c>
      <c r="H18" s="25">
        <f>+'Annual Financial Data'!H89/'Financial Ratios'!H11</f>
        <v>0.15816749999999999</v>
      </c>
      <c r="I18" s="17" t="s">
        <v>44</v>
      </c>
    </row>
    <row r="19" spans="1:9" ht="14.25" x14ac:dyDescent="0.2">
      <c r="A19" s="14" t="s">
        <v>45</v>
      </c>
      <c r="B19" s="25">
        <f>+'Annual Financial Data'!B47/'Financial Ratios'!B11</f>
        <v>0.8694895494391468</v>
      </c>
      <c r="C19" s="25">
        <f>+'Annual Financial Data'!C47/'Financial Ratios'!C11</f>
        <v>3.0015562500000001</v>
      </c>
      <c r="D19" s="25">
        <f>+'Annual Financial Data'!D47/'Financial Ratios'!D11</f>
        <v>2.6119441000000001</v>
      </c>
      <c r="E19" s="25">
        <f>+'Annual Financial Data'!E47/'Financial Ratios'!E11</f>
        <v>1.5720175000000001</v>
      </c>
      <c r="F19" s="25">
        <f>+'Annual Financial Data'!F47/'Financial Ratios'!F11</f>
        <v>0.57878503211801191</v>
      </c>
      <c r="G19" s="25">
        <f>+'Annual Financial Data'!G47/'Financial Ratios'!G11</f>
        <v>1.8222642499999999</v>
      </c>
      <c r="H19" s="25">
        <f>+'Annual Financial Data'!H47/'Financial Ratios'!H11</f>
        <v>1.3924756428571428</v>
      </c>
      <c r="I19" s="17" t="s">
        <v>46</v>
      </c>
    </row>
    <row r="20" spans="1:9" ht="14.25" x14ac:dyDescent="0.2">
      <c r="A20" s="14" t="s">
        <v>47</v>
      </c>
      <c r="B20" s="25">
        <f>+B12/'Annual Financial Data'!B90</f>
        <v>16.585431143398608</v>
      </c>
      <c r="C20" s="25">
        <f>+C12/'Annual Financial Data'!C90</f>
        <v>15.418627742130951</v>
      </c>
      <c r="D20" s="25">
        <f>+D12/'Annual Financial Data'!D90</f>
        <v>14.225891026829556</v>
      </c>
      <c r="E20" s="25">
        <f>+E12/'Annual Financial Data'!E90</f>
        <v>28.457598178713717</v>
      </c>
      <c r="F20" s="25">
        <f>+F12/'Annual Financial Data'!F90</f>
        <v>90.310201426043179</v>
      </c>
      <c r="G20" s="25">
        <f>+G12/'Annual Financial Data'!G90</f>
        <v>8.8948621714617122</v>
      </c>
      <c r="H20" s="25">
        <f>+H12/'Annual Financial Data'!H89</f>
        <v>35.089383090710797</v>
      </c>
      <c r="I20" s="17" t="s">
        <v>48</v>
      </c>
    </row>
    <row r="21" spans="1:9" ht="14.25" x14ac:dyDescent="0.2">
      <c r="A21" s="14" t="s">
        <v>49</v>
      </c>
      <c r="B21" s="25">
        <f>+B12/'Annual Financial Data'!B47</f>
        <v>0.42553702944292288</v>
      </c>
      <c r="C21" s="25">
        <f>+C12/'Annual Financial Data'!C47</f>
        <v>0.85622250124414623</v>
      </c>
      <c r="D21" s="25">
        <f>+D12/'Annual Financial Data'!D47</f>
        <v>1.148569756910188</v>
      </c>
      <c r="E21" s="25">
        <f>+E12/'Annual Financial Data'!E47</f>
        <v>1.2722504679496252</v>
      </c>
      <c r="F21" s="25">
        <f>+F12/'Annual Financial Data'!F47</f>
        <v>1.313095463472592</v>
      </c>
      <c r="G21" s="25">
        <f>+G12/'Annual Financial Data'!G47</f>
        <v>1.7505693809226626</v>
      </c>
      <c r="H21" s="25">
        <f>+H12/'Annual Financial Data'!H47</f>
        <v>3.9857070595592363</v>
      </c>
      <c r="I21" s="17" t="s">
        <v>50</v>
      </c>
    </row>
    <row r="22" spans="1:9" x14ac:dyDescent="0.2">
      <c r="B22" s="26"/>
      <c r="C22" s="26"/>
      <c r="D22" s="26"/>
      <c r="E22" s="26"/>
      <c r="F22" s="26"/>
      <c r="G22" s="26"/>
      <c r="H22" s="26"/>
    </row>
    <row r="23" spans="1:9" ht="14.25" x14ac:dyDescent="0.2">
      <c r="A23" s="14" t="s">
        <v>51</v>
      </c>
      <c r="B23" s="25">
        <f>+'Annual Financial Data'!B75*100/'Annual Financial Data'!B72</f>
        <v>9.0776957366342632</v>
      </c>
      <c r="C23" s="25">
        <f>+'Annual Financial Data'!C75*100/'Annual Financial Data'!C72</f>
        <v>14.381977216444618</v>
      </c>
      <c r="D23" s="25">
        <f>+'Annual Financial Data'!D75*100/'Annual Financial Data'!D72</f>
        <v>39.519133056167043</v>
      </c>
      <c r="E23" s="25">
        <f>+'Annual Financial Data'!E75*100/'Annual Financial Data'!E72</f>
        <v>12.217479414268578</v>
      </c>
      <c r="F23" s="25">
        <f>+'Annual Financial Data'!F75*100/'Annual Financial Data'!F72</f>
        <v>20.063704215104082</v>
      </c>
      <c r="G23" s="25">
        <f>+'Annual Financial Data'!G75*100/'Annual Financial Data'!G72</f>
        <v>33.292449843563503</v>
      </c>
      <c r="H23" s="25">
        <f>+'Annual Financial Data'!H75*100/'Annual Financial Data'!H72</f>
        <v>27.080734796706498</v>
      </c>
      <c r="I23" s="17" t="s">
        <v>52</v>
      </c>
    </row>
    <row r="24" spans="1:9" ht="14.25" x14ac:dyDescent="0.2">
      <c r="A24" s="14" t="s">
        <v>53</v>
      </c>
      <c r="B24" s="25">
        <f>+('Annual Financial Data'!B85+'Annual Financial Data'!B83)*100/'Annual Financial Data'!B72</f>
        <v>2.3790459988032038</v>
      </c>
      <c r="C24" s="25">
        <f>+('Annual Financial Data'!C85+'Annual Financial Data'!C83)*100/'Annual Financial Data'!C72</f>
        <v>5.8822286780167561</v>
      </c>
      <c r="D24" s="25">
        <f>+('Annual Financial Data'!D85+'Annual Financial Data'!D83)*100/'Annual Financial Data'!D72</f>
        <v>21.615539725049583</v>
      </c>
      <c r="E24" s="25">
        <f>+('Annual Financial Data'!E85+'Annual Financial Data'!E83)*100/'Annual Financial Data'!E72</f>
        <v>4.6019693755803122</v>
      </c>
      <c r="F24" s="25">
        <f>+('Annual Financial Data'!F85+'Annual Financial Data'!F83)*100/'Annual Financial Data'!F72</f>
        <v>3.1085234035814189</v>
      </c>
      <c r="G24" s="25">
        <f>+('Annual Financial Data'!G85+'Annual Financial Data'!G83)*100/'Annual Financial Data'!G72</f>
        <v>22.201402680856607</v>
      </c>
      <c r="H24" s="25">
        <f>+('Annual Financial Data'!H85+'Annual Financial Data'!H83)*100/'Annual Financial Data'!H72</f>
        <v>7.5051170066164525</v>
      </c>
      <c r="I24" s="17" t="s">
        <v>54</v>
      </c>
    </row>
    <row r="25" spans="1:9" ht="14.25" x14ac:dyDescent="0.2">
      <c r="A25" s="14" t="s">
        <v>55</v>
      </c>
      <c r="B25" s="25">
        <f>+'Annual Financial Data'!B89*100/'Annual Financial Data'!B72</f>
        <v>1.0910379897146114</v>
      </c>
      <c r="C25" s="25">
        <f>+'Annual Financial Data'!C89*100/'Annual Financial Data'!C72</f>
        <v>2.3396032395380968</v>
      </c>
      <c r="D25" s="25">
        <f>+'Annual Financial Data'!D89*100/'Annual Financial Data'!D72</f>
        <v>17.954318985527777</v>
      </c>
      <c r="E25" s="25">
        <f>+'Annual Financial Data'!E89*100/'Annual Financial Data'!E72</f>
        <v>3.8746152881359204</v>
      </c>
      <c r="F25" s="25">
        <f>+'Annual Financial Data'!F89*100/'Annual Financial Data'!F72</f>
        <v>0.71340109280205866</v>
      </c>
      <c r="G25" s="25">
        <f>+'Annual Financial Data'!G89*100/'Annual Financial Data'!G72</f>
        <v>20.624371543940956</v>
      </c>
      <c r="H25" s="25">
        <f>+'Annual Financial Data'!H89*100/'Annual Financial Data'!H72</f>
        <v>3.0135154298163078</v>
      </c>
      <c r="I25" s="17" t="s">
        <v>70</v>
      </c>
    </row>
    <row r="26" spans="1:9" ht="14.25" x14ac:dyDescent="0.2">
      <c r="A26" s="14" t="s">
        <v>56</v>
      </c>
      <c r="B26" s="25">
        <f>+'Annual Financial Data'!B89*100/'Annual Financial Data'!B37</f>
        <v>0.54908813857369976</v>
      </c>
      <c r="C26" s="25">
        <f>+'Annual Financial Data'!C89*100/'Annual Financial Data'!C37</f>
        <v>2.0484869347762245</v>
      </c>
      <c r="D26" s="25">
        <f>+'Annual Financial Data'!D89*100/'Annual Financial Data'!D37</f>
        <v>7.3548928832168787</v>
      </c>
      <c r="E26" s="25">
        <f>+'Annual Financial Data'!E89*100/'Annual Financial Data'!E37</f>
        <v>4.0842469892383653</v>
      </c>
      <c r="F26" s="25">
        <f>+'Annual Financial Data'!F89*100/'Annual Financial Data'!F37</f>
        <v>0.73058404496761875</v>
      </c>
      <c r="G26" s="25">
        <f>+'Annual Financial Data'!G89*100/'Annual Financial Data'!G37</f>
        <v>16.374237766685351</v>
      </c>
      <c r="H26" s="25">
        <f>+'Annual Financial Data'!H89*100/'Annual Financial Data'!H37</f>
        <v>3.2412587236783263</v>
      </c>
      <c r="I26" s="17" t="s">
        <v>57</v>
      </c>
    </row>
    <row r="27" spans="1:9" ht="14.25" x14ac:dyDescent="0.2">
      <c r="A27" s="14" t="s">
        <v>58</v>
      </c>
      <c r="B27" s="25">
        <f>+'Annual Financial Data'!B90*100/'Annual Financial Data'!B47</f>
        <v>2.5657278714294782</v>
      </c>
      <c r="C27" s="25">
        <f>+'Annual Financial Data'!C90*100/'Annual Financial Data'!C47</f>
        <v>5.5531692934290335</v>
      </c>
      <c r="D27" s="25">
        <f>+'Annual Financial Data'!D90*100/'Annual Financial Data'!D47</f>
        <v>8.0737983634488959</v>
      </c>
      <c r="E27" s="25">
        <f>+'Annual Financial Data'!E90*100/'Annual Financial Data'!E47</f>
        <v>4.4706881443749831</v>
      </c>
      <c r="F27" s="25">
        <f>+'Annual Financial Data'!F90*100/'Annual Financial Data'!F47</f>
        <v>1.4539835397753065</v>
      </c>
      <c r="G27" s="25">
        <f>+'Annual Financial Data'!G90*100/'Annual Financial Data'!G47</f>
        <v>19.680680230652609</v>
      </c>
      <c r="H27" s="25">
        <f>+'Annual Financial Data'!H89*100/'Annual Financial Data'!H47</f>
        <v>11.35872651068172</v>
      </c>
      <c r="I27" s="17" t="s">
        <v>59</v>
      </c>
    </row>
    <row r="28" spans="1:9" x14ac:dyDescent="0.2">
      <c r="B28" s="26"/>
      <c r="C28" s="26"/>
      <c r="D28" s="26"/>
      <c r="E28" s="26"/>
      <c r="F28" s="26"/>
      <c r="G28" s="26"/>
      <c r="H28" s="26"/>
    </row>
    <row r="29" spans="1:9" ht="14.25" x14ac:dyDescent="0.2">
      <c r="A29" s="14" t="s">
        <v>60</v>
      </c>
      <c r="B29" s="25">
        <f>+'Annual Financial Data'!B68*100/'Annual Financial Data'!B37</f>
        <v>78.599127963333885</v>
      </c>
      <c r="C29" s="25">
        <f>+'Annual Financial Data'!C68*100/'Annual Financial Data'!C37</f>
        <v>63.111390513518778</v>
      </c>
      <c r="D29" s="25">
        <f>+'Annual Financial Data'!D68*100/'Annual Financial Data'!D37</f>
        <v>8.9041792706465586</v>
      </c>
      <c r="E29" s="25">
        <f>+'Annual Financial Data'!E68*100/'Annual Financial Data'!E37</f>
        <v>8.6438852958875589</v>
      </c>
      <c r="F29" s="25">
        <f>+'Annual Financial Data'!F68*100/'Annual Financial Data'!F37</f>
        <v>49.752935643238395</v>
      </c>
      <c r="G29" s="25">
        <f>+'Annual Financial Data'!G68*100/'Annual Financial Data'!G37</f>
        <v>16.800448080130277</v>
      </c>
      <c r="H29" s="25">
        <f>+'Annual Financial Data'!H68*100/'Annual Financial Data'!H37</f>
        <v>68.834140529606046</v>
      </c>
      <c r="I29" s="17" t="s">
        <v>61</v>
      </c>
    </row>
    <row r="30" spans="1:9" ht="14.25" x14ac:dyDescent="0.2">
      <c r="A30" s="14" t="s">
        <v>62</v>
      </c>
      <c r="B30" s="25">
        <f>+('Annual Financial Data'!B47+'Annual Financial Data'!B48)*100/'Annual Financial Data'!B37</f>
        <v>21.400872036666112</v>
      </c>
      <c r="C30" s="25">
        <f>+('Annual Financial Data'!C47+'Annual Financial Data'!C48)*100/'Annual Financial Data'!C37</f>
        <v>36.888609486481222</v>
      </c>
      <c r="D30" s="25">
        <f>+('Annual Financial Data'!D47+'Annual Financial Data'!D48)*100/'Annual Financial Data'!D37</f>
        <v>91.095820729353449</v>
      </c>
      <c r="E30" s="25">
        <f>+('Annual Financial Data'!E47+'Annual Financial Data'!E48)*100/'Annual Financial Data'!E37</f>
        <v>91.356114704112443</v>
      </c>
      <c r="F30" s="25">
        <f>+('Annual Financial Data'!F47+'Annual Financial Data'!F48)*100/'Annual Financial Data'!F37</f>
        <v>50.247064356761605</v>
      </c>
      <c r="G30" s="25">
        <f>+('Annual Financial Data'!G47+'Annual Financial Data'!G48)*100/'Annual Financial Data'!G37</f>
        <v>83.19955191986972</v>
      </c>
      <c r="H30" s="25">
        <f>+('Annual Financial Data'!H47+'Annual Financial Data'!H48)*100/'Annual Financial Data'!H37</f>
        <v>31.165859470393947</v>
      </c>
      <c r="I30" s="17" t="s">
        <v>63</v>
      </c>
    </row>
    <row r="31" spans="1:9" ht="14.25" x14ac:dyDescent="0.2">
      <c r="A31" s="14" t="s">
        <v>64</v>
      </c>
      <c r="B31" s="25">
        <f>+('Annual Financial Data'!B85+'Annual Financial Data'!B83)/'Annual Financial Data'!B83</f>
        <v>1.8470739172550961</v>
      </c>
      <c r="C31" s="25">
        <f>+('Annual Financial Data'!C85+'Annual Financial Data'!C83)/'Annual Financial Data'!C83</f>
        <v>1.8315878265791237</v>
      </c>
      <c r="D31" s="25" t="s">
        <v>25</v>
      </c>
      <c r="E31" s="25" t="s">
        <v>25</v>
      </c>
      <c r="F31" s="25">
        <f>+('Annual Financial Data'!F85+'Annual Financial Data'!F83)/'Annual Financial Data'!F83</f>
        <v>1.5948344291512528</v>
      </c>
      <c r="G31" s="25">
        <f>+('Annual Financial Data'!G85+'Annual Financial Data'!G83)/'Annual Financial Data'!G83</f>
        <v>1076.1163763066202</v>
      </c>
      <c r="H31" s="25">
        <f>+('Annual Financial Data'!H85+'Annual Financial Data'!H83)/'Annual Financial Data'!H83</f>
        <v>1.7830906590697384</v>
      </c>
      <c r="I31" s="17" t="s">
        <v>71</v>
      </c>
    </row>
    <row r="32" spans="1:9" x14ac:dyDescent="0.2">
      <c r="B32" s="26"/>
      <c r="C32" s="26"/>
      <c r="D32" s="26"/>
      <c r="E32" s="26"/>
      <c r="F32" s="26"/>
      <c r="G32" s="26"/>
      <c r="H32" s="26"/>
    </row>
    <row r="33" spans="1:9" ht="14.25" x14ac:dyDescent="0.2">
      <c r="A33" s="14" t="s">
        <v>65</v>
      </c>
      <c r="B33" s="25">
        <f>+'Annual Financial Data'!B72/'Annual Financial Data'!B37</f>
        <v>0.5032713285422149</v>
      </c>
      <c r="C33" s="25">
        <f>+'Annual Financial Data'!C72/'Annual Financial Data'!C37</f>
        <v>0.87557022496714165</v>
      </c>
      <c r="D33" s="25">
        <f>+'Annual Financial Data'!D72/'Annual Financial Data'!D37</f>
        <v>0.40964477066188631</v>
      </c>
      <c r="E33" s="25">
        <f>+'Annual Financial Data'!E72/'Annual Financial Data'!E37</f>
        <v>1.0541038749690421</v>
      </c>
      <c r="F33" s="25">
        <f>+'Annual Financial Data'!F72/'Annual Financial Data'!F37</f>
        <v>1.0240859627759609</v>
      </c>
      <c r="G33" s="25">
        <f>+'Annual Financial Data'!G72/'Annual Financial Data'!G37</f>
        <v>0.79392662859081331</v>
      </c>
      <c r="H33" s="25">
        <f>+'Annual Financial Data'!H72/'Annual Financial Data'!H37</f>
        <v>1.0755739597709315</v>
      </c>
      <c r="I33" s="17" t="s">
        <v>72</v>
      </c>
    </row>
    <row r="34" spans="1:9" ht="14.25" x14ac:dyDescent="0.2">
      <c r="A34" s="14" t="s">
        <v>66</v>
      </c>
      <c r="B34" s="25">
        <f>+'Annual Financial Data'!B72/('Annual Financial Data'!B14+'Annual Financial Data'!B15)</f>
        <v>0.65503349504241604</v>
      </c>
      <c r="C34" s="25">
        <f>+'Annual Financial Data'!C72/('Annual Financial Data'!C14+'Annual Financial Data'!C15)</f>
        <v>2.5246204882902719</v>
      </c>
      <c r="D34" s="25">
        <f>+'Annual Financial Data'!D72/('Annual Financial Data'!D14+'Annual Financial Data'!D15)</f>
        <v>1.9303095552618543</v>
      </c>
      <c r="E34" s="25">
        <f>+'Annual Financial Data'!E72/('Annual Financial Data'!E14+'Annual Financial Data'!E15)</f>
        <v>15.36089073065941</v>
      </c>
      <c r="F34" s="25">
        <f>+'Annual Financial Data'!F72/('Annual Financial Data'!F14+'Annual Financial Data'!F15)</f>
        <v>5.1021119431522797</v>
      </c>
      <c r="G34" s="25">
        <f>+'Annual Financial Data'!G72/('Annual Financial Data'!G14+'Annual Financial Data'!G15)</f>
        <v>5.5326332501845394</v>
      </c>
      <c r="H34" s="25">
        <f>+'Annual Financial Data'!H72/('Annual Financial Data'!H14+'Annual Financial Data'!H15)</f>
        <v>2.7675558237806395</v>
      </c>
      <c r="I34" s="17" t="s">
        <v>73</v>
      </c>
    </row>
    <row r="35" spans="1:9" ht="14.25" x14ac:dyDescent="0.2">
      <c r="A35" s="14" t="s">
        <v>67</v>
      </c>
      <c r="B35" s="25">
        <f>+'Annual Financial Data'!B72/'Financial Ratios'!B38</f>
        <v>-5.0845538427111698</v>
      </c>
      <c r="C35" s="25">
        <f>+'Annual Financial Data'!C72/'Financial Ratios'!C38</f>
        <v>-53.644378684858481</v>
      </c>
      <c r="D35" s="25">
        <f>+'Annual Financial Data'!D72/'Financial Ratios'!D38</f>
        <v>1.4003733204632836</v>
      </c>
      <c r="E35" s="25">
        <f>+'Annual Financial Data'!E72/'Financial Ratios'!E38</f>
        <v>1.2509925734584824</v>
      </c>
      <c r="F35" s="25">
        <f>+'Annual Financial Data'!F72/'Financial Ratios'!F38</f>
        <v>3.8732733372775412</v>
      </c>
      <c r="G35" s="25">
        <f>+'Annual Financial Data'!G72/'Financial Ratios'!G38</f>
        <v>1.5554672962299776</v>
      </c>
      <c r="H35" s="25">
        <f>+'Annual Financial Data'!H72/'Financial Ratios'!H38</f>
        <v>81.159396919209456</v>
      </c>
      <c r="I35" s="17" t="s">
        <v>74</v>
      </c>
    </row>
    <row r="36" spans="1:9" x14ac:dyDescent="0.2">
      <c r="B36" s="26"/>
      <c r="C36" s="26"/>
      <c r="D36" s="26"/>
      <c r="E36" s="26"/>
      <c r="F36" s="26"/>
      <c r="G36" s="26"/>
      <c r="H36" s="26"/>
    </row>
    <row r="37" spans="1:9" ht="14.25" x14ac:dyDescent="0.2">
      <c r="A37" s="14" t="s">
        <v>68</v>
      </c>
      <c r="B37" s="25">
        <f>+'Annual Financial Data'!B36/'Annual Financial Data'!B67</f>
        <v>0.70004929289595619</v>
      </c>
      <c r="C37" s="25">
        <f>+'Annual Financial Data'!C36/'Annual Financial Data'!C67</f>
        <v>0.96434082467699667</v>
      </c>
      <c r="D37" s="25">
        <f>+'Annual Financial Data'!D36/'Annual Financial Data'!D67</f>
        <v>4.2852595914690275</v>
      </c>
      <c r="E37" s="25">
        <f>+'Annual Financial Data'!E36/'Annual Financial Data'!E67</f>
        <v>10.74809343352285</v>
      </c>
      <c r="F37" s="25">
        <f>+'Annual Financial Data'!F36/'Annual Financial Data'!F67</f>
        <v>1.5314220322334335</v>
      </c>
      <c r="G37" s="25">
        <f>+'Annual Financial Data'!G36/'Annual Financial Data'!G67</f>
        <v>4.0380758976979036</v>
      </c>
      <c r="H37" s="25">
        <f>+'Annual Financial Data'!H36/'Annual Financial Data'!H67</f>
        <v>1.0308052608896241</v>
      </c>
      <c r="I37" s="17" t="s">
        <v>75</v>
      </c>
    </row>
    <row r="38" spans="1:9" ht="14.25" x14ac:dyDescent="0.2">
      <c r="A38" s="14" t="s">
        <v>69</v>
      </c>
      <c r="B38" s="25">
        <f>+'Annual Financial Data'!B36-'Annual Financial Data'!B67</f>
        <v>-9473845</v>
      </c>
      <c r="C38" s="25">
        <f>+'Annual Financial Data'!C36-'Annual Financial Data'!C67</f>
        <v>-531228</v>
      </c>
      <c r="D38" s="25">
        <f>+'Annual Financial Data'!D36-'Annual Financial Data'!D67</f>
        <v>8387432</v>
      </c>
      <c r="E38" s="25">
        <f>+'Annual Financial Data'!E36-'Annual Financial Data'!E67</f>
        <v>8699608</v>
      </c>
      <c r="F38" s="25">
        <f>+'Annual Financial Data'!F36-'Annual Financial Data'!F67</f>
        <v>3537677</v>
      </c>
      <c r="G38" s="25">
        <f>+'Annual Financial Data'!G36-'Annual Financial Data'!G67</f>
        <v>4471671</v>
      </c>
      <c r="H38" s="25">
        <f>+'Annual Financial Data'!H36-'Annual Financial Data'!H67</f>
        <v>1810769</v>
      </c>
      <c r="I38" s="1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Tala</cp:lastModifiedBy>
  <dcterms:created xsi:type="dcterms:W3CDTF">2023-07-23T06:17:40Z</dcterms:created>
  <dcterms:modified xsi:type="dcterms:W3CDTF">2024-09-08T10:50:49Z</dcterms:modified>
</cp:coreProperties>
</file>